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Расценки 01.02.14 г." sheetId="1" r:id="rId1"/>
    <sheet name="Лист3" sheetId="2" r:id="rId2"/>
    <sheet name="1" sheetId="3" r:id="rId3"/>
  </sheets>
  <definedNames>
    <definedName name="Z_2F32F60E_2F81_4AE0_9E06_435FE85459BE_.wvu.PrintTitles" localSheetId="0" hidden="1">'Расценки 01.02.14 г.'!$11:$11</definedName>
    <definedName name="Z_9916E6E6_4F12_48D1_AF2F_88E7ED24A854_.wvu.PrintTitles" localSheetId="0" hidden="1">'Расценки 01.02.14 г.'!$11:$11</definedName>
    <definedName name="Z_AE3C8B7A_D508_464D_A437_4D354FE69BDE_.wvu.PrintTitles" localSheetId="0" hidden="1">'Расценки 01.02.14 г.'!$11:$11</definedName>
    <definedName name="_xlnm.Print_Titles" localSheetId="0">'Расценки 01.02.14 г.'!$11:$11</definedName>
  </definedNames>
  <calcPr fullCalcOnLoad="1"/>
</workbook>
</file>

<file path=xl/sharedStrings.xml><?xml version="1.0" encoding="utf-8"?>
<sst xmlns="http://schemas.openxmlformats.org/spreadsheetml/2006/main" count="243" uniqueCount="177">
  <si>
    <t xml:space="preserve">РАСЦЕНКИ </t>
  </si>
  <si>
    <t>№ пп</t>
  </si>
  <si>
    <t>Состав работы</t>
  </si>
  <si>
    <t>Норма времени чел/час</t>
  </si>
  <si>
    <t>Разряд</t>
  </si>
  <si>
    <t>Тариф</t>
  </si>
  <si>
    <t>Сумма зарплаты</t>
  </si>
  <si>
    <t>Рентабельность 10%</t>
  </si>
  <si>
    <t>Ед.              измер.</t>
  </si>
  <si>
    <t>Расценка</t>
  </si>
  <si>
    <t>ИТОГО</t>
  </si>
  <si>
    <t>ЭЛЕКТРИЧЕСКИЕ РАБОТЫ</t>
  </si>
  <si>
    <t>Прокладка проводов в коробах, лотках и по перфорированным профилям</t>
  </si>
  <si>
    <t>м</t>
  </si>
  <si>
    <t>Демонтаж выключателя, переключателя, розетки</t>
  </si>
  <si>
    <t>шт,</t>
  </si>
  <si>
    <t>Установка выключателя, переключателя, розетки</t>
  </si>
  <si>
    <t>Смена бра,плафонов, светильников,</t>
  </si>
  <si>
    <t>Установка люстры многорожковой</t>
  </si>
  <si>
    <t>Установка электрического звонка и кнопки</t>
  </si>
  <si>
    <t>Установка электрической плиты,</t>
  </si>
  <si>
    <t>Штрабление отверстий для внутр. Розеток и выключателей</t>
  </si>
  <si>
    <t>м.</t>
  </si>
  <si>
    <t>п.м.</t>
  </si>
  <si>
    <t>Пробивка отверстий в плитах перекрытий</t>
  </si>
  <si>
    <t>Установка счетчика трехфазного</t>
  </si>
  <si>
    <t>САНТЕХНИЧЕСКИЕ РАБОТЫ</t>
  </si>
  <si>
    <t xml:space="preserve"> Устранение засоров внутренних канализационных трубопроводов и сантехнических приборов произошедших по вине проживающих</t>
  </si>
  <si>
    <t>в трубопроводах</t>
  </si>
  <si>
    <t>1 м.п.</t>
  </si>
  <si>
    <t xml:space="preserve"> </t>
  </si>
  <si>
    <t>в санитарных приборах</t>
  </si>
  <si>
    <t>прибор</t>
  </si>
  <si>
    <t>Смена крана-буксы</t>
  </si>
  <si>
    <t>кран</t>
  </si>
  <si>
    <t>ванна</t>
  </si>
  <si>
    <t>унитаз</t>
  </si>
  <si>
    <t>бачек</t>
  </si>
  <si>
    <t>умыв,</t>
  </si>
  <si>
    <t>мойка</t>
  </si>
  <si>
    <t>сифон</t>
  </si>
  <si>
    <t>смесит,</t>
  </si>
  <si>
    <t>Смена смывной трубы с резиновой манжетой</t>
  </si>
  <si>
    <t>труба</t>
  </si>
  <si>
    <t>Смена сидения  к унитазу</t>
  </si>
  <si>
    <t>сиден,</t>
  </si>
  <si>
    <t>Смена отдельных участков чугунных канализационных труб диаметром до 50 мм</t>
  </si>
  <si>
    <t>1м тр,</t>
  </si>
  <si>
    <t>Смена отдельных участков трубопроводов из стальных  труб до 25 мм.(водоснабжение)</t>
  </si>
  <si>
    <t>раков,</t>
  </si>
  <si>
    <t>Смена резиновых манжет унитаза "Компакт"</t>
  </si>
  <si>
    <t>1 манж,</t>
  </si>
  <si>
    <t>Укрепление расшатанного унитаза</t>
  </si>
  <si>
    <t>Смена отдельных деталей смывного бачка шаровой кран</t>
  </si>
  <si>
    <t>поплавок</t>
  </si>
  <si>
    <t>поплав,</t>
  </si>
  <si>
    <t>сетка</t>
  </si>
  <si>
    <t>на душевой трубке</t>
  </si>
  <si>
    <t>Замена трубки гибкого шланга душа</t>
  </si>
  <si>
    <t>шланг</t>
  </si>
  <si>
    <t>Замена маховика вентильной головки или ручки переключателя на смесители</t>
  </si>
  <si>
    <t>Смена душа на гибком шланге</t>
  </si>
  <si>
    <t>Смена высоко расположенного смывного бачка</t>
  </si>
  <si>
    <t>Установка хромированного полотенцесушителя</t>
  </si>
  <si>
    <t>Переборка секций радиаторного блока</t>
  </si>
  <si>
    <t>1 секция</t>
  </si>
  <si>
    <t>Добавление секции к радиаторному блоку</t>
  </si>
  <si>
    <t>секция</t>
  </si>
  <si>
    <t xml:space="preserve">Прочистка и промывка радиаторов </t>
  </si>
  <si>
    <t>радиатор</t>
  </si>
  <si>
    <t>Сборка защитных радиаторных решеток</t>
  </si>
  <si>
    <t>решетк</t>
  </si>
  <si>
    <t>Укрепление крючков для труб и приборов центрального отопления</t>
  </si>
  <si>
    <t>Смена пробочных кранов диаметром до 25 мм</t>
  </si>
  <si>
    <t xml:space="preserve"> 26-50 мм</t>
  </si>
  <si>
    <t>Установка кранов для спуска воздуха из системы диаметром   15-20 мм</t>
  </si>
  <si>
    <t>до 21-25 мм</t>
  </si>
  <si>
    <t>Ликвидация воздушных пробок в системе отопления                    в стояке</t>
  </si>
  <si>
    <t>стояк</t>
  </si>
  <si>
    <t>в радиаторном блоке</t>
  </si>
  <si>
    <t>рад,блок</t>
  </si>
  <si>
    <t>Смена кронштейнов под санитарными приборами               смывной бачек</t>
  </si>
  <si>
    <t>умывальник</t>
  </si>
  <si>
    <t>ПЛОТНИЧНЫЕ СТЕКОЛЬНЫЕ РАБОТЫ</t>
  </si>
  <si>
    <t>1 м</t>
  </si>
  <si>
    <t>Ремонт оконных переплетов -- одного переплета</t>
  </si>
  <si>
    <t>1 створ</t>
  </si>
  <si>
    <t>спаренного переплета</t>
  </si>
  <si>
    <t>широкие составные коробки</t>
  </si>
  <si>
    <t>Смена створок оконных переплетов -- для одного переплета</t>
  </si>
  <si>
    <t>для спаренных переплетов</t>
  </si>
  <si>
    <t>Ремонт форточек</t>
  </si>
  <si>
    <t>Ремонт подоконных досок</t>
  </si>
  <si>
    <t>Ремонт дверных полотен на врезных шпонках одностворчатых</t>
  </si>
  <si>
    <t>1 кв.м.</t>
  </si>
  <si>
    <t>двухстворчатых</t>
  </si>
  <si>
    <t>Ремонт дверных полотен на планках одностворчатых</t>
  </si>
  <si>
    <t>Смена наличников оконных и дверных проемов</t>
  </si>
  <si>
    <t>две</t>
  </si>
  <si>
    <t>Смена стекол</t>
  </si>
  <si>
    <t>стекло оконное, на штапиках</t>
  </si>
  <si>
    <t>1 м. Фальца</t>
  </si>
  <si>
    <t>стекло узорчатое на штапиках</t>
  </si>
  <si>
    <t>УТВЕРЖДАЮ:</t>
  </si>
  <si>
    <t>Начисления на з/п 30,2%</t>
  </si>
  <si>
    <t>Транспорт 30%</t>
  </si>
  <si>
    <t xml:space="preserve">Накладные расх. </t>
  </si>
  <si>
    <t>НДС 18%</t>
  </si>
  <si>
    <t>Смена ванны стандарт.</t>
  </si>
  <si>
    <t>Смена унитаза стандарт.</t>
  </si>
  <si>
    <t>Смена смывного бачка стандарт.</t>
  </si>
  <si>
    <t>Смена умывальника стандарт.</t>
  </si>
  <si>
    <t>Смена мойки стандарт.</t>
  </si>
  <si>
    <t>Смена сифона(мойка,умывал.) стандарт.</t>
  </si>
  <si>
    <t>Смена смесителя для умывал.стандарт.</t>
  </si>
  <si>
    <t>для ванны с душем стандарт.</t>
  </si>
  <si>
    <t>Смена сифона ванны-смена обвязки</t>
  </si>
  <si>
    <t>Смена радиаторных блоков до 5 секций</t>
  </si>
  <si>
    <t>блок</t>
  </si>
  <si>
    <t>Установка нового радиатора,за 1 секцию высотой до 500мм от 5 секций</t>
  </si>
  <si>
    <t>шт.</t>
  </si>
  <si>
    <t>крон</t>
  </si>
  <si>
    <t xml:space="preserve"> Смена  сгонов у трубопроводов </t>
  </si>
  <si>
    <t>сгон</t>
  </si>
  <si>
    <t xml:space="preserve">Смена шланг-подводки к смесителю мойки </t>
  </si>
  <si>
    <t>Устройство досок в полах</t>
  </si>
  <si>
    <t>1 фор-точка</t>
  </si>
  <si>
    <t>Смена оконных петель</t>
  </si>
  <si>
    <t>одна</t>
  </si>
  <si>
    <t>петля</t>
  </si>
  <si>
    <t>Смена дверных петель                              одна</t>
  </si>
  <si>
    <t xml:space="preserve">    Расценки расчитаны без учёта стоимости материалов</t>
  </si>
  <si>
    <t>Ген.директор ООО "УК "ЖКХ СЕРОВ"</t>
  </si>
  <si>
    <t>с 01.11.2014г.</t>
  </si>
  <si>
    <t>Шелков Р.Г.</t>
  </si>
  <si>
    <t>смена душевой сетки при гибком шланге</t>
  </si>
  <si>
    <t>исп. Волкоморова Е.А</t>
  </si>
  <si>
    <t xml:space="preserve">Демонтаж однофазного счетчика </t>
  </si>
  <si>
    <t>Установка однофазного счетчика</t>
  </si>
  <si>
    <t>Штрабление канала для скрытой проводки по штукатурке</t>
  </si>
  <si>
    <t>Штрабление канала для скрытой проводки по кирпичу, шлакоблоку</t>
  </si>
  <si>
    <t>Штрабление канала для скрытой проводки по штукатурке по бетону</t>
  </si>
  <si>
    <t>Прокладка проводов в штрабе держателями и хомутами</t>
  </si>
  <si>
    <t>Прокладка проводов в кабель канале</t>
  </si>
  <si>
    <t>Прокладка проводов трубе ПВХ, ПНД, металлорукове</t>
  </si>
  <si>
    <t>Прокладка провода в щите без элементов крепления</t>
  </si>
  <si>
    <t>Замена автоматического выключателя на Dinрейку в эл.щите, квартирный блок</t>
  </si>
  <si>
    <t>Установка силового щита (щита учета эл.энергии), включая сверление отверстий по поверхности</t>
  </si>
  <si>
    <t>Установка распределительной  коробки,</t>
  </si>
  <si>
    <t>Демонтаж распределительной коробки</t>
  </si>
  <si>
    <t>Установка светильника типа бра</t>
  </si>
  <si>
    <t>Установка подвесного светильника, люстры (однорожковой)</t>
  </si>
  <si>
    <t>Установка потолочного светильника</t>
  </si>
  <si>
    <t>стык</t>
  </si>
  <si>
    <t xml:space="preserve">Сварка стыков </t>
  </si>
  <si>
    <t>Изготовление и монтаж резьбового соединения со сваркой</t>
  </si>
  <si>
    <t>Нарезка резьбы леркой с применением болгарки</t>
  </si>
  <si>
    <t>бочок</t>
  </si>
  <si>
    <t>Ревизия вентиля на водопров. гребен.и бочке</t>
  </si>
  <si>
    <t>1 шт.</t>
  </si>
  <si>
    <t>Ревизия сифона</t>
  </si>
  <si>
    <t>1сиф.</t>
  </si>
  <si>
    <t>1 мп</t>
  </si>
  <si>
    <t>Замена и ревизия клапана на кран-буксе</t>
  </si>
  <si>
    <t>Подчеканка и замазка канализационных стыков</t>
  </si>
  <si>
    <t>Регулировка смывных бочков</t>
  </si>
  <si>
    <t>Прочистка водопроводной гребенки от запорной арматуры</t>
  </si>
  <si>
    <t>Установка стиральной машины</t>
  </si>
  <si>
    <t>Установка водосчетчика/без фильтров/</t>
  </si>
  <si>
    <t>Установка вентиля</t>
  </si>
  <si>
    <t>Отключение дома по отоплению/15*0,56/</t>
  </si>
  <si>
    <t>1откл.</t>
  </si>
  <si>
    <t>Замена канализ.пластик.трубы</t>
  </si>
  <si>
    <t>Снятие счетчика для проверки с установкой времен.перемычки</t>
  </si>
  <si>
    <t xml:space="preserve">Снятие счетчика для проверки </t>
  </si>
  <si>
    <t>Замена манжета</t>
  </si>
  <si>
    <t>Калькуляция на платные услуги, представляемые ООО "УК "ЖКХ СЕРОВ"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</si>
</sst>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2" fontId="7" fillId="0" borderId="14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5" xfId="0" applyFont="1" applyBorder="1" applyAlignment="1">
      <alignment vertical="center" wrapText="1"/>
    </xf>
    <xf numFmtId="2" fontId="7" fillId="0" borderId="15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vertical="center" wrapText="1"/>
    </xf>
    <xf numFmtId="2" fontId="7" fillId="0" borderId="16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2" fontId="7" fillId="0" borderId="17" xfId="0" applyNumberFormat="1" applyFont="1" applyBorder="1" applyAlignment="1">
      <alignment vertical="center" wrapText="1"/>
    </xf>
    <xf numFmtId="164" fontId="7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4" xfId="0" applyFont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123825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14300" y="0"/>
          <a:ext cx="404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СОГЛАСОВАНО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Председатель КЖКХ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_________________ А.И. Тренихин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14</xdr:col>
      <xdr:colOff>542925</xdr:colOff>
      <xdr:row>0</xdr:row>
      <xdr:rowOff>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7315200" y="0"/>
          <a:ext cx="360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УТВЕРЖДАЮ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УМП ЖКХ "Динамика"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_____________________ Зимовнов В.И.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9"/>
  <sheetViews>
    <sheetView tabSelected="1" view="pageBreakPreview" zoomScale="90" zoomScaleNormal="75" zoomScaleSheetLayoutView="90" zoomScalePageLayoutView="0" workbookViewId="0" topLeftCell="A7">
      <pane xSplit="2" ySplit="6" topLeftCell="C103" activePane="bottomRight" state="frozen"/>
      <selection pane="topLeft" activeCell="A7" sqref="A7"/>
      <selection pane="topRight" activeCell="C7" sqref="C7"/>
      <selection pane="bottomLeft" activeCell="A13" sqref="A13"/>
      <selection pane="bottomRight" activeCell="A7" sqref="A7:N7"/>
    </sheetView>
  </sheetViews>
  <sheetFormatPr defaultColWidth="9.125" defaultRowHeight="12.75"/>
  <cols>
    <col min="1" max="1" width="4.50390625" style="38" customWidth="1"/>
    <col min="2" max="2" width="35.50390625" style="4" customWidth="1"/>
    <col min="3" max="3" width="7.50390625" style="4" customWidth="1"/>
    <col min="4" max="4" width="5.875" style="38" customWidth="1"/>
    <col min="5" max="5" width="7.50390625" style="4" customWidth="1"/>
    <col min="6" max="6" width="8.125" style="4" customWidth="1"/>
    <col min="7" max="7" width="9.875" style="4" customWidth="1"/>
    <col min="8" max="8" width="9.375" style="4" customWidth="1"/>
    <col min="9" max="9" width="11.00390625" style="4" customWidth="1"/>
    <col min="10" max="10" width="8.625" style="4" customWidth="1"/>
    <col min="11" max="11" width="6.50390625" style="38" customWidth="1"/>
    <col min="12" max="12" width="8.00390625" style="4" customWidth="1"/>
    <col min="13" max="13" width="8.50390625" style="4" customWidth="1"/>
    <col min="14" max="14" width="10.875" style="4" customWidth="1"/>
    <col min="15" max="16384" width="9.125" style="4" customWidth="1"/>
  </cols>
  <sheetData>
    <row r="2" spans="2:11" ht="12.75">
      <c r="B2" s="3"/>
      <c r="J2" s="3" t="s">
        <v>103</v>
      </c>
      <c r="K2" s="42"/>
    </row>
    <row r="3" spans="9:13" ht="23.25" customHeight="1">
      <c r="I3" s="3" t="s">
        <v>132</v>
      </c>
      <c r="K3" s="42"/>
      <c r="L3" s="3"/>
      <c r="M3" s="3"/>
    </row>
    <row r="4" spans="10:12" ht="23.25" customHeight="1">
      <c r="J4" s="43"/>
      <c r="K4" s="44"/>
      <c r="L4" s="4" t="s">
        <v>134</v>
      </c>
    </row>
    <row r="5" spans="2:3" ht="12.75">
      <c r="B5" s="38"/>
      <c r="C5" s="38"/>
    </row>
    <row r="6" spans="1:14" s="3" customFormat="1" ht="13.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3.5">
      <c r="A7" s="48" t="s">
        <v>176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3.5">
      <c r="A8" s="5"/>
      <c r="B8" s="5"/>
      <c r="C8" s="5"/>
      <c r="D8" s="5"/>
      <c r="E8" s="5"/>
      <c r="F8" s="5" t="s">
        <v>133</v>
      </c>
      <c r="G8" s="5"/>
      <c r="H8" s="5"/>
      <c r="I8" s="5"/>
      <c r="J8" s="5"/>
      <c r="K8" s="5"/>
      <c r="L8" s="5"/>
      <c r="M8" s="5"/>
      <c r="N8" s="5"/>
    </row>
    <row r="9" spans="1:16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45"/>
    </row>
    <row r="10" spans="1:14" s="7" customFormat="1" ht="39.75" thickBot="1">
      <c r="A10" s="6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104</v>
      </c>
      <c r="H10" s="6" t="s">
        <v>105</v>
      </c>
      <c r="I10" s="6" t="s">
        <v>106</v>
      </c>
      <c r="J10" s="6" t="s">
        <v>7</v>
      </c>
      <c r="K10" s="6" t="s">
        <v>8</v>
      </c>
      <c r="L10" s="6" t="s">
        <v>9</v>
      </c>
      <c r="M10" s="6" t="s">
        <v>107</v>
      </c>
      <c r="N10" s="6" t="s">
        <v>10</v>
      </c>
    </row>
    <row r="11" spans="1:14" s="7" customFormat="1" ht="14.2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10">
        <v>15</v>
      </c>
    </row>
    <row r="12" spans="1:14" s="11" customFormat="1" ht="22.5" customHeight="1">
      <c r="A12" s="49" t="s">
        <v>11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s="16" customFormat="1" ht="39" customHeight="1">
      <c r="A13" s="12">
        <v>1</v>
      </c>
      <c r="B13" s="13" t="s">
        <v>12</v>
      </c>
      <c r="C13" s="14">
        <v>0.23</v>
      </c>
      <c r="D13" s="12">
        <v>5</v>
      </c>
      <c r="E13" s="15">
        <v>37.986</v>
      </c>
      <c r="F13" s="14">
        <f aca="true" t="shared" si="0" ref="F13:F38">C13*E13*1.15*1.8*1.15</f>
        <v>20.797904789999993</v>
      </c>
      <c r="G13" s="14">
        <f>F13*0.302</f>
        <v>6.280967246579998</v>
      </c>
      <c r="H13" s="14">
        <f>(F13+G13)*0.3</f>
        <v>8.123661610973997</v>
      </c>
      <c r="I13" s="14">
        <f aca="true" t="shared" si="1" ref="I13:I38">(F13+G13+H13)*0.314</f>
        <v>11.053595565331953</v>
      </c>
      <c r="J13" s="14">
        <f aca="true" t="shared" si="2" ref="J13:J38">(F13+G13+H13+I13)*0.1</f>
        <v>4.625612921288595</v>
      </c>
      <c r="K13" s="12" t="s">
        <v>13</v>
      </c>
      <c r="L13" s="14">
        <f>SUM(F13:J13)</f>
        <v>50.88174213417454</v>
      </c>
      <c r="M13" s="14">
        <f aca="true" t="shared" si="3" ref="M13:M38">L13*0.18</f>
        <v>9.158713584151416</v>
      </c>
      <c r="N13" s="14">
        <f>L13+M13</f>
        <v>60.04045571832595</v>
      </c>
    </row>
    <row r="14" spans="1:14" s="16" customFormat="1" ht="26.25">
      <c r="A14" s="12">
        <v>2</v>
      </c>
      <c r="B14" s="13" t="s">
        <v>14</v>
      </c>
      <c r="C14" s="14">
        <v>0.3</v>
      </c>
      <c r="D14" s="12">
        <v>5</v>
      </c>
      <c r="E14" s="15">
        <f>E13</f>
        <v>37.986</v>
      </c>
      <c r="F14" s="14">
        <f t="shared" si="0"/>
        <v>27.127701899999995</v>
      </c>
      <c r="G14" s="14">
        <f aca="true" t="shared" si="4" ref="G14:G38">F14*0.302</f>
        <v>8.192565973799999</v>
      </c>
      <c r="H14" s="14">
        <f aca="true" t="shared" si="5" ref="H14:H38">(F14+G14)*0.3</f>
        <v>10.596080362139997</v>
      </c>
      <c r="I14" s="14">
        <f t="shared" si="1"/>
        <v>14.417733346085157</v>
      </c>
      <c r="J14" s="14">
        <f t="shared" si="2"/>
        <v>6.033408158202516</v>
      </c>
      <c r="K14" s="12" t="s">
        <v>15</v>
      </c>
      <c r="L14" s="14">
        <f aca="true" t="shared" si="6" ref="L14:L38">SUM(F14:J14)</f>
        <v>66.36748974022767</v>
      </c>
      <c r="M14" s="14">
        <f t="shared" si="3"/>
        <v>11.94614815324098</v>
      </c>
      <c r="N14" s="14">
        <f aca="true" t="shared" si="7" ref="N14:N38">L14+M14</f>
        <v>78.31363789346865</v>
      </c>
    </row>
    <row r="15" spans="1:14" s="16" customFormat="1" ht="26.25">
      <c r="A15" s="12">
        <v>3</v>
      </c>
      <c r="B15" s="13" t="s">
        <v>16</v>
      </c>
      <c r="C15" s="14">
        <v>0.31</v>
      </c>
      <c r="D15" s="12">
        <v>5</v>
      </c>
      <c r="E15" s="15">
        <f>E13</f>
        <v>37.986</v>
      </c>
      <c r="F15" s="14">
        <f t="shared" si="0"/>
        <v>28.031958629999995</v>
      </c>
      <c r="G15" s="14">
        <f t="shared" si="4"/>
        <v>8.465651506259999</v>
      </c>
      <c r="H15" s="14">
        <f t="shared" si="5"/>
        <v>10.949283040877997</v>
      </c>
      <c r="I15" s="14">
        <f t="shared" si="1"/>
        <v>14.89832445762133</v>
      </c>
      <c r="J15" s="14">
        <f t="shared" si="2"/>
        <v>6.234521763475932</v>
      </c>
      <c r="K15" s="12" t="s">
        <v>15</v>
      </c>
      <c r="L15" s="14">
        <f t="shared" si="6"/>
        <v>68.57973939823526</v>
      </c>
      <c r="M15" s="14">
        <f t="shared" si="3"/>
        <v>12.344353091682347</v>
      </c>
      <c r="N15" s="14">
        <f t="shared" si="7"/>
        <v>80.92409248991761</v>
      </c>
    </row>
    <row r="16" spans="1:14" s="16" customFormat="1" ht="12.75">
      <c r="A16" s="12">
        <v>4</v>
      </c>
      <c r="B16" s="13" t="s">
        <v>137</v>
      </c>
      <c r="C16" s="14">
        <v>1.1</v>
      </c>
      <c r="D16" s="12">
        <v>5</v>
      </c>
      <c r="E16" s="15">
        <f>E13</f>
        <v>37.986</v>
      </c>
      <c r="F16" s="14">
        <f t="shared" si="0"/>
        <v>99.46824029999998</v>
      </c>
      <c r="G16" s="14">
        <f t="shared" si="4"/>
        <v>30.039408570599992</v>
      </c>
      <c r="H16" s="14">
        <f t="shared" si="5"/>
        <v>38.85229466117999</v>
      </c>
      <c r="I16" s="14">
        <f t="shared" si="1"/>
        <v>52.86502226897891</v>
      </c>
      <c r="J16" s="14">
        <f t="shared" si="2"/>
        <v>22.12249658007589</v>
      </c>
      <c r="K16" s="12" t="s">
        <v>15</v>
      </c>
      <c r="L16" s="14">
        <f t="shared" si="6"/>
        <v>243.34746238083477</v>
      </c>
      <c r="M16" s="14">
        <f t="shared" si="3"/>
        <v>43.802543228550256</v>
      </c>
      <c r="N16" s="14">
        <f t="shared" si="7"/>
        <v>287.150005609385</v>
      </c>
    </row>
    <row r="17" spans="1:14" s="16" customFormat="1" ht="12.75">
      <c r="A17" s="12">
        <v>5</v>
      </c>
      <c r="B17" s="13" t="s">
        <v>138</v>
      </c>
      <c r="C17" s="14">
        <v>1.5</v>
      </c>
      <c r="D17" s="12">
        <v>5</v>
      </c>
      <c r="E17" s="15">
        <f>E16</f>
        <v>37.986</v>
      </c>
      <c r="F17" s="14">
        <f t="shared" si="0"/>
        <v>135.63850949999997</v>
      </c>
      <c r="G17" s="14">
        <f t="shared" si="4"/>
        <v>40.96282986899999</v>
      </c>
      <c r="H17" s="14">
        <f t="shared" si="5"/>
        <v>52.98040181069999</v>
      </c>
      <c r="I17" s="14">
        <f t="shared" si="1"/>
        <v>72.08866673042579</v>
      </c>
      <c r="J17" s="14">
        <f t="shared" si="2"/>
        <v>30.167040791012575</v>
      </c>
      <c r="K17" s="12" t="s">
        <v>15</v>
      </c>
      <c r="L17" s="14">
        <f t="shared" si="6"/>
        <v>331.8374487011383</v>
      </c>
      <c r="M17" s="14">
        <f t="shared" si="3"/>
        <v>59.730740766204896</v>
      </c>
      <c r="N17" s="14">
        <f t="shared" si="7"/>
        <v>391.56818946734325</v>
      </c>
    </row>
    <row r="18" spans="1:14" s="16" customFormat="1" ht="12.75">
      <c r="A18" s="12">
        <v>6</v>
      </c>
      <c r="B18" s="17" t="s">
        <v>25</v>
      </c>
      <c r="C18" s="18">
        <v>1.9</v>
      </c>
      <c r="D18" s="19">
        <v>6</v>
      </c>
      <c r="E18" s="20">
        <f>E27</f>
        <v>44.892</v>
      </c>
      <c r="F18" s="18">
        <f>C18*E18*1.15*1.8*1.15</f>
        <v>203.04427139999996</v>
      </c>
      <c r="G18" s="18">
        <f>F18*0.302</f>
        <v>61.31936996279998</v>
      </c>
      <c r="H18" s="18">
        <f>(F18+G18)*0.3</f>
        <v>79.30909240883999</v>
      </c>
      <c r="I18" s="18">
        <f>(F18+G18+H18)*0.314</f>
        <v>107.91323840429494</v>
      </c>
      <c r="J18" s="18">
        <f>(F18+G18+H18+I18)*0.1</f>
        <v>45.158597217593496</v>
      </c>
      <c r="K18" s="19" t="s">
        <v>15</v>
      </c>
      <c r="L18" s="18">
        <f>SUM(F18:J18)</f>
        <v>496.7445693935284</v>
      </c>
      <c r="M18" s="18">
        <f>L18*0.18</f>
        <v>89.41402249083511</v>
      </c>
      <c r="N18" s="21">
        <f>L18+M18</f>
        <v>586.1585918843635</v>
      </c>
    </row>
    <row r="19" spans="1:14" s="16" customFormat="1" ht="12.75">
      <c r="A19" s="12">
        <v>7</v>
      </c>
      <c r="B19" s="13" t="s">
        <v>17</v>
      </c>
      <c r="C19" s="14">
        <v>0.56</v>
      </c>
      <c r="D19" s="12">
        <v>5</v>
      </c>
      <c r="E19" s="15">
        <f>E15</f>
        <v>37.986</v>
      </c>
      <c r="F19" s="14">
        <f t="shared" si="0"/>
        <v>50.638376879999996</v>
      </c>
      <c r="G19" s="14">
        <f t="shared" si="4"/>
        <v>15.292789817759997</v>
      </c>
      <c r="H19" s="14">
        <f t="shared" si="5"/>
        <v>19.779350009327995</v>
      </c>
      <c r="I19" s="14">
        <f t="shared" si="1"/>
        <v>26.91310224602563</v>
      </c>
      <c r="J19" s="14">
        <f t="shared" si="2"/>
        <v>11.262361895311363</v>
      </c>
      <c r="K19" s="12" t="s">
        <v>15</v>
      </c>
      <c r="L19" s="14">
        <f t="shared" si="6"/>
        <v>123.88598084842498</v>
      </c>
      <c r="M19" s="14">
        <f t="shared" si="3"/>
        <v>22.299476552716495</v>
      </c>
      <c r="N19" s="14">
        <f t="shared" si="7"/>
        <v>146.18545740114146</v>
      </c>
    </row>
    <row r="20" spans="1:14" s="16" customFormat="1" ht="12.75">
      <c r="A20" s="12">
        <v>8</v>
      </c>
      <c r="B20" s="13" t="s">
        <v>18</v>
      </c>
      <c r="C20" s="14">
        <v>0.82</v>
      </c>
      <c r="D20" s="12">
        <v>5</v>
      </c>
      <c r="E20" s="15">
        <f>E19</f>
        <v>37.986</v>
      </c>
      <c r="F20" s="14">
        <f t="shared" si="0"/>
        <v>74.14905185999999</v>
      </c>
      <c r="G20" s="14">
        <f t="shared" si="4"/>
        <v>22.393013661719994</v>
      </c>
      <c r="H20" s="14">
        <f t="shared" si="5"/>
        <v>28.96261965651599</v>
      </c>
      <c r="I20" s="14">
        <f t="shared" si="1"/>
        <v>39.4084711459661</v>
      </c>
      <c r="J20" s="14">
        <f t="shared" si="2"/>
        <v>16.491315632420207</v>
      </c>
      <c r="K20" s="12" t="s">
        <v>15</v>
      </c>
      <c r="L20" s="14">
        <f t="shared" si="6"/>
        <v>181.40447195662227</v>
      </c>
      <c r="M20" s="14">
        <f t="shared" si="3"/>
        <v>32.65280495219201</v>
      </c>
      <c r="N20" s="14">
        <f t="shared" si="7"/>
        <v>214.0572769088143</v>
      </c>
    </row>
    <row r="21" spans="1:14" s="16" customFormat="1" ht="12.75">
      <c r="A21" s="12">
        <v>9</v>
      </c>
      <c r="B21" s="13" t="s">
        <v>150</v>
      </c>
      <c r="C21" s="14">
        <v>0.96</v>
      </c>
      <c r="D21" s="12">
        <v>5</v>
      </c>
      <c r="E21" s="15">
        <f>E37</f>
        <v>37.986</v>
      </c>
      <c r="F21" s="14">
        <f>C21*E21*1.15*1.8*1.15</f>
        <v>86.80864607999997</v>
      </c>
      <c r="G21" s="14">
        <f>F21*0.302</f>
        <v>26.216211116159993</v>
      </c>
      <c r="H21" s="14">
        <f>(F21+G21)*0.3</f>
        <v>33.90745715884799</v>
      </c>
      <c r="I21" s="14">
        <f>(F21+G21+H21)*0.314</f>
        <v>46.136746707472504</v>
      </c>
      <c r="J21" s="14">
        <f>(F21+G21+H21+I21)*0.1</f>
        <v>19.30690610624805</v>
      </c>
      <c r="K21" s="12" t="s">
        <v>15</v>
      </c>
      <c r="L21" s="14">
        <f>SUM(F21:J21)</f>
        <v>212.37596716872852</v>
      </c>
      <c r="M21" s="14">
        <f>L21*0.18</f>
        <v>38.22767409037113</v>
      </c>
      <c r="N21" s="14">
        <f>L21+M21</f>
        <v>250.60364125909965</v>
      </c>
    </row>
    <row r="22" spans="1:14" s="16" customFormat="1" ht="26.25">
      <c r="A22" s="12">
        <v>10</v>
      </c>
      <c r="B22" s="13" t="s">
        <v>151</v>
      </c>
      <c r="C22" s="14">
        <v>0.768</v>
      </c>
      <c r="D22" s="12">
        <v>5</v>
      </c>
      <c r="E22" s="15">
        <f>E21</f>
        <v>37.986</v>
      </c>
      <c r="F22" s="14">
        <f>C22*E22*1.15*1.8*1.15</f>
        <v>69.44691686399997</v>
      </c>
      <c r="G22" s="14">
        <f>F22*0.302</f>
        <v>20.97296889292799</v>
      </c>
      <c r="H22" s="14">
        <f>(F22+G22)*0.3</f>
        <v>27.12596572707839</v>
      </c>
      <c r="I22" s="14">
        <f>(F22+G22+H22)*0.314</f>
        <v>36.909397365977995</v>
      </c>
      <c r="J22" s="14">
        <f>(F22+G22+H22+I22)*0.1</f>
        <v>15.445524884998434</v>
      </c>
      <c r="K22" s="12" t="s">
        <v>15</v>
      </c>
      <c r="L22" s="14">
        <f>SUM(F22:J22)</f>
        <v>169.90077373498278</v>
      </c>
      <c r="M22" s="14">
        <f>L22*0.18</f>
        <v>30.5821392722969</v>
      </c>
      <c r="N22" s="14">
        <f>L22+M22</f>
        <v>200.48291300727968</v>
      </c>
    </row>
    <row r="23" spans="1:14" s="16" customFormat="1" ht="12.75">
      <c r="A23" s="12">
        <v>11</v>
      </c>
      <c r="B23" s="13" t="s">
        <v>152</v>
      </c>
      <c r="C23" s="14">
        <v>1.13</v>
      </c>
      <c r="D23" s="12">
        <v>5</v>
      </c>
      <c r="E23" s="15">
        <f>E22</f>
        <v>37.986</v>
      </c>
      <c r="F23" s="14">
        <f>C23*E23*1.15*1.8*1.15</f>
        <v>102.18101048999998</v>
      </c>
      <c r="G23" s="14">
        <f>F23*0.302</f>
        <v>30.858665167979993</v>
      </c>
      <c r="H23" s="14">
        <f>(F23+G23)*0.3</f>
        <v>39.911902697393984</v>
      </c>
      <c r="I23" s="14">
        <f>(F23+G23+H23)*0.314</f>
        <v>54.306795603587425</v>
      </c>
      <c r="J23" s="14">
        <f>(F23+G23+H23+I23)*0.1</f>
        <v>22.72583739589614</v>
      </c>
      <c r="K23" s="12" t="s">
        <v>15</v>
      </c>
      <c r="L23" s="14">
        <f>SUM(F23:J23)</f>
        <v>249.98421135485754</v>
      </c>
      <c r="M23" s="14">
        <f>L23*0.18</f>
        <v>44.99715804387436</v>
      </c>
      <c r="N23" s="14">
        <f>L23+M23</f>
        <v>294.9813693987319</v>
      </c>
    </row>
    <row r="24" spans="1:14" s="16" customFormat="1" ht="26.25">
      <c r="A24" s="12">
        <v>12</v>
      </c>
      <c r="B24" s="13" t="s">
        <v>19</v>
      </c>
      <c r="C24" s="14">
        <v>0.6</v>
      </c>
      <c r="D24" s="12">
        <v>5</v>
      </c>
      <c r="E24" s="15">
        <f>E19</f>
        <v>37.986</v>
      </c>
      <c r="F24" s="14">
        <f t="shared" si="0"/>
        <v>54.25540379999999</v>
      </c>
      <c r="G24" s="14">
        <f t="shared" si="4"/>
        <v>16.385131947599998</v>
      </c>
      <c r="H24" s="14">
        <f t="shared" si="5"/>
        <v>21.192160724279994</v>
      </c>
      <c r="I24" s="14">
        <f t="shared" si="1"/>
        <v>28.835466692170314</v>
      </c>
      <c r="J24" s="14">
        <f t="shared" si="2"/>
        <v>12.066816316405031</v>
      </c>
      <c r="K24" s="12" t="s">
        <v>15</v>
      </c>
      <c r="L24" s="14">
        <f t="shared" si="6"/>
        <v>132.73497948045534</v>
      </c>
      <c r="M24" s="14">
        <f t="shared" si="3"/>
        <v>23.89229630648196</v>
      </c>
      <c r="N24" s="14">
        <f t="shared" si="7"/>
        <v>156.6272757869373</v>
      </c>
    </row>
    <row r="25" spans="1:14" s="16" customFormat="1" ht="12.75">
      <c r="A25" s="12">
        <v>13</v>
      </c>
      <c r="B25" s="13" t="s">
        <v>148</v>
      </c>
      <c r="C25" s="14">
        <v>0.4</v>
      </c>
      <c r="D25" s="12">
        <v>5</v>
      </c>
      <c r="E25" s="15">
        <f>E17</f>
        <v>37.986</v>
      </c>
      <c r="F25" s="14">
        <f t="shared" si="0"/>
        <v>36.17026919999999</v>
      </c>
      <c r="G25" s="14">
        <f t="shared" si="4"/>
        <v>10.923421298399997</v>
      </c>
      <c r="H25" s="14">
        <f t="shared" si="5"/>
        <v>14.128107149519998</v>
      </c>
      <c r="I25" s="14">
        <f t="shared" si="1"/>
        <v>19.223644461446877</v>
      </c>
      <c r="J25" s="14">
        <f t="shared" si="2"/>
        <v>8.044544210936687</v>
      </c>
      <c r="K25" s="12" t="s">
        <v>15</v>
      </c>
      <c r="L25" s="14">
        <f t="shared" si="6"/>
        <v>88.48998632030356</v>
      </c>
      <c r="M25" s="14">
        <f t="shared" si="3"/>
        <v>15.92819753765464</v>
      </c>
      <c r="N25" s="14">
        <f t="shared" si="7"/>
        <v>104.4181838579582</v>
      </c>
    </row>
    <row r="26" spans="1:14" s="16" customFormat="1" ht="26.25" customHeight="1">
      <c r="A26" s="12">
        <v>14</v>
      </c>
      <c r="B26" s="13" t="s">
        <v>149</v>
      </c>
      <c r="C26" s="14">
        <v>0.24</v>
      </c>
      <c r="D26" s="12">
        <v>5</v>
      </c>
      <c r="E26" s="15">
        <f>E19</f>
        <v>37.986</v>
      </c>
      <c r="F26" s="14">
        <f t="shared" si="0"/>
        <v>21.702161519999994</v>
      </c>
      <c r="G26" s="14">
        <f t="shared" si="4"/>
        <v>6.554052779039998</v>
      </c>
      <c r="H26" s="14">
        <f t="shared" si="5"/>
        <v>8.476864289711997</v>
      </c>
      <c r="I26" s="14">
        <f t="shared" si="1"/>
        <v>11.534186676868126</v>
      </c>
      <c r="J26" s="14">
        <f t="shared" si="2"/>
        <v>4.8267265265620125</v>
      </c>
      <c r="K26" s="12" t="s">
        <v>15</v>
      </c>
      <c r="L26" s="14">
        <f t="shared" si="6"/>
        <v>53.09399179218213</v>
      </c>
      <c r="M26" s="14">
        <f t="shared" si="3"/>
        <v>9.556918522592783</v>
      </c>
      <c r="N26" s="14">
        <f t="shared" si="7"/>
        <v>62.65091031477491</v>
      </c>
    </row>
    <row r="27" spans="1:14" s="16" customFormat="1" ht="12.75">
      <c r="A27" s="12">
        <v>15</v>
      </c>
      <c r="B27" s="13" t="s">
        <v>20</v>
      </c>
      <c r="C27" s="14">
        <v>2.45</v>
      </c>
      <c r="D27" s="12">
        <v>6</v>
      </c>
      <c r="E27" s="15">
        <v>44.892</v>
      </c>
      <c r="F27" s="14">
        <f t="shared" si="0"/>
        <v>261.8202447</v>
      </c>
      <c r="G27" s="14">
        <f t="shared" si="4"/>
        <v>79.0697138994</v>
      </c>
      <c r="H27" s="14">
        <f t="shared" si="5"/>
        <v>102.26698757981998</v>
      </c>
      <c r="I27" s="14">
        <f t="shared" si="1"/>
        <v>139.15128110027507</v>
      </c>
      <c r="J27" s="14">
        <f t="shared" si="2"/>
        <v>58.2308227279495</v>
      </c>
      <c r="K27" s="12" t="s">
        <v>15</v>
      </c>
      <c r="L27" s="14">
        <f t="shared" si="6"/>
        <v>640.5390500074445</v>
      </c>
      <c r="M27" s="14">
        <f t="shared" si="3"/>
        <v>115.29702900134001</v>
      </c>
      <c r="N27" s="14">
        <f t="shared" si="7"/>
        <v>755.8360790087845</v>
      </c>
    </row>
    <row r="28" spans="1:14" s="16" customFormat="1" ht="26.25">
      <c r="A28" s="12">
        <v>16</v>
      </c>
      <c r="B28" s="13" t="s">
        <v>21</v>
      </c>
      <c r="C28" s="14">
        <v>1.2</v>
      </c>
      <c r="D28" s="12">
        <v>5</v>
      </c>
      <c r="E28" s="15">
        <f>E26</f>
        <v>37.986</v>
      </c>
      <c r="F28" s="14">
        <f t="shared" si="0"/>
        <v>108.51080759999998</v>
      </c>
      <c r="G28" s="14">
        <f t="shared" si="4"/>
        <v>32.770263895199996</v>
      </c>
      <c r="H28" s="14">
        <f t="shared" si="5"/>
        <v>42.38432144855999</v>
      </c>
      <c r="I28" s="14">
        <f t="shared" si="1"/>
        <v>57.67093338434063</v>
      </c>
      <c r="J28" s="14">
        <f t="shared" si="2"/>
        <v>24.133632632810063</v>
      </c>
      <c r="K28" s="12" t="s">
        <v>15</v>
      </c>
      <c r="L28" s="14">
        <f t="shared" si="6"/>
        <v>265.4699589609107</v>
      </c>
      <c r="M28" s="14">
        <f t="shared" si="3"/>
        <v>47.78459261296392</v>
      </c>
      <c r="N28" s="14">
        <f t="shared" si="7"/>
        <v>313.2545515738746</v>
      </c>
    </row>
    <row r="29" spans="1:14" s="16" customFormat="1" ht="26.25">
      <c r="A29" s="12">
        <v>17</v>
      </c>
      <c r="B29" s="13" t="s">
        <v>139</v>
      </c>
      <c r="C29" s="14">
        <v>0.385</v>
      </c>
      <c r="D29" s="12">
        <v>5</v>
      </c>
      <c r="E29" s="15">
        <f>E28</f>
        <v>37.986</v>
      </c>
      <c r="F29" s="14">
        <f t="shared" si="0"/>
        <v>34.81388410499999</v>
      </c>
      <c r="G29" s="14">
        <f t="shared" si="4"/>
        <v>10.513792999709997</v>
      </c>
      <c r="H29" s="14">
        <f t="shared" si="5"/>
        <v>13.598303131412997</v>
      </c>
      <c r="I29" s="14">
        <f t="shared" si="1"/>
        <v>18.502757794142617</v>
      </c>
      <c r="J29" s="14">
        <f t="shared" si="2"/>
        <v>7.742873803026561</v>
      </c>
      <c r="K29" s="12" t="s">
        <v>22</v>
      </c>
      <c r="L29" s="14">
        <f>SUM(F29:J29)</f>
        <v>85.17161183329216</v>
      </c>
      <c r="M29" s="14">
        <f t="shared" si="3"/>
        <v>15.33089012999259</v>
      </c>
      <c r="N29" s="14">
        <f t="shared" si="7"/>
        <v>100.50250196328474</v>
      </c>
    </row>
    <row r="30" spans="1:14" s="16" customFormat="1" ht="26.25">
      <c r="A30" s="12">
        <v>18</v>
      </c>
      <c r="B30" s="13" t="s">
        <v>140</v>
      </c>
      <c r="C30" s="14">
        <v>0.575</v>
      </c>
      <c r="D30" s="12">
        <v>5</v>
      </c>
      <c r="E30" s="15">
        <f>E29</f>
        <v>37.986</v>
      </c>
      <c r="F30" s="14">
        <f>C30*E30*1.15*1.8*1.15</f>
        <v>51.99476197499998</v>
      </c>
      <c r="G30" s="14">
        <f t="shared" si="4"/>
        <v>15.702418116449994</v>
      </c>
      <c r="H30" s="14">
        <f>(F30+G30)*0.3</f>
        <v>20.309154027434992</v>
      </c>
      <c r="I30" s="14">
        <f>(F30+G30+H30)*0.314</f>
        <v>27.633988913329883</v>
      </c>
      <c r="J30" s="14">
        <f>(F30+G30+H30+I30)*0.1</f>
        <v>11.564032303221488</v>
      </c>
      <c r="K30" s="12" t="s">
        <v>22</v>
      </c>
      <c r="L30" s="14">
        <f>SUM(F30:J30)</f>
        <v>127.20435533543636</v>
      </c>
      <c r="M30" s="14">
        <f t="shared" si="3"/>
        <v>22.896783960378546</v>
      </c>
      <c r="N30" s="14">
        <f>L30+M30</f>
        <v>150.1011392958149</v>
      </c>
    </row>
    <row r="31" spans="1:14" s="16" customFormat="1" ht="26.25">
      <c r="A31" s="12">
        <v>19</v>
      </c>
      <c r="B31" s="13" t="s">
        <v>141</v>
      </c>
      <c r="C31" s="14">
        <v>0.768</v>
      </c>
      <c r="D31" s="12">
        <v>5</v>
      </c>
      <c r="E31" s="15">
        <f>E30</f>
        <v>37.986</v>
      </c>
      <c r="F31" s="14">
        <f>C31*E31*1.15*1.8*1.15</f>
        <v>69.44691686399997</v>
      </c>
      <c r="G31" s="14">
        <f t="shared" si="4"/>
        <v>20.97296889292799</v>
      </c>
      <c r="H31" s="14">
        <f>(F31+G31)*0.3</f>
        <v>27.12596572707839</v>
      </c>
      <c r="I31" s="14">
        <f>(F31+G31+H31)*0.314</f>
        <v>36.909397365977995</v>
      </c>
      <c r="J31" s="14">
        <f>(F31+G31+H31+I31)*0.1</f>
        <v>15.445524884998434</v>
      </c>
      <c r="K31" s="12" t="s">
        <v>22</v>
      </c>
      <c r="L31" s="14">
        <f>SUM(F31:J31)</f>
        <v>169.90077373498278</v>
      </c>
      <c r="M31" s="14">
        <f t="shared" si="3"/>
        <v>30.5821392722969</v>
      </c>
      <c r="N31" s="14">
        <f>L31+M31</f>
        <v>200.48291300727968</v>
      </c>
    </row>
    <row r="32" spans="1:14" s="16" customFormat="1" ht="26.25">
      <c r="A32" s="12">
        <v>20</v>
      </c>
      <c r="B32" s="13" t="s">
        <v>142</v>
      </c>
      <c r="C32" s="14">
        <v>0.2</v>
      </c>
      <c r="D32" s="12">
        <v>5</v>
      </c>
      <c r="E32" s="15">
        <f aca="true" t="shared" si="8" ref="E32:E37">E29</f>
        <v>37.986</v>
      </c>
      <c r="F32" s="14">
        <f t="shared" si="0"/>
        <v>18.085134599999996</v>
      </c>
      <c r="G32" s="14">
        <f t="shared" si="4"/>
        <v>5.461710649199999</v>
      </c>
      <c r="H32" s="14">
        <f t="shared" si="5"/>
        <v>7.064053574759999</v>
      </c>
      <c r="I32" s="14">
        <f t="shared" si="1"/>
        <v>9.611822230723439</v>
      </c>
      <c r="J32" s="14">
        <f t="shared" si="2"/>
        <v>4.0222721054683435</v>
      </c>
      <c r="K32" s="12" t="s">
        <v>23</v>
      </c>
      <c r="L32" s="14">
        <f t="shared" si="6"/>
        <v>44.24499316015178</v>
      </c>
      <c r="M32" s="14">
        <f t="shared" si="3"/>
        <v>7.96409876882732</v>
      </c>
      <c r="N32" s="14">
        <f t="shared" si="7"/>
        <v>52.2090919289791</v>
      </c>
    </row>
    <row r="33" spans="1:14" s="16" customFormat="1" ht="12.75">
      <c r="A33" s="12">
        <v>21</v>
      </c>
      <c r="B33" s="13" t="s">
        <v>143</v>
      </c>
      <c r="C33" s="14">
        <v>0.31</v>
      </c>
      <c r="D33" s="12">
        <v>5</v>
      </c>
      <c r="E33" s="15">
        <f t="shared" si="8"/>
        <v>37.986</v>
      </c>
      <c r="F33" s="14">
        <f>C33*E33*1.15*1.8*1.15</f>
        <v>28.031958629999995</v>
      </c>
      <c r="G33" s="14">
        <f t="shared" si="4"/>
        <v>8.465651506259999</v>
      </c>
      <c r="H33" s="14">
        <f>(F33+G33)*0.3</f>
        <v>10.949283040877997</v>
      </c>
      <c r="I33" s="14">
        <f>(F33+G33+H33)*0.314</f>
        <v>14.89832445762133</v>
      </c>
      <c r="J33" s="14">
        <f>(F33+G33+H33+I33)*0.1</f>
        <v>6.234521763475932</v>
      </c>
      <c r="K33" s="12" t="s">
        <v>23</v>
      </c>
      <c r="L33" s="14">
        <f>SUM(F33:J33)</f>
        <v>68.57973939823526</v>
      </c>
      <c r="M33" s="14">
        <f t="shared" si="3"/>
        <v>12.344353091682347</v>
      </c>
      <c r="N33" s="14">
        <f>L33+M33</f>
        <v>80.92409248991761</v>
      </c>
    </row>
    <row r="34" spans="1:14" s="16" customFormat="1" ht="26.25">
      <c r="A34" s="12">
        <v>22</v>
      </c>
      <c r="B34" s="13" t="s">
        <v>144</v>
      </c>
      <c r="C34" s="14">
        <v>0.385</v>
      </c>
      <c r="D34" s="12">
        <v>5</v>
      </c>
      <c r="E34" s="15">
        <f t="shared" si="8"/>
        <v>37.986</v>
      </c>
      <c r="F34" s="14">
        <f>C34*E34*1.15*1.8*1.15</f>
        <v>34.81388410499999</v>
      </c>
      <c r="G34" s="14">
        <f t="shared" si="4"/>
        <v>10.513792999709997</v>
      </c>
      <c r="H34" s="14">
        <f>(F34+G34)*0.3</f>
        <v>13.598303131412997</v>
      </c>
      <c r="I34" s="14">
        <f>(F34+G34+H34)*0.314</f>
        <v>18.502757794142617</v>
      </c>
      <c r="J34" s="14">
        <f>(F34+G34+H34+I34)*0.1</f>
        <v>7.742873803026561</v>
      </c>
      <c r="K34" s="12" t="s">
        <v>23</v>
      </c>
      <c r="L34" s="14">
        <f>SUM(F34:J34)</f>
        <v>85.17161183329216</v>
      </c>
      <c r="M34" s="14">
        <f t="shared" si="3"/>
        <v>15.33089012999259</v>
      </c>
      <c r="N34" s="14">
        <f>L34+M34</f>
        <v>100.50250196328474</v>
      </c>
    </row>
    <row r="35" spans="1:14" s="16" customFormat="1" ht="26.25">
      <c r="A35" s="12">
        <v>23</v>
      </c>
      <c r="B35" s="22" t="s">
        <v>145</v>
      </c>
      <c r="C35" s="14">
        <v>0.19</v>
      </c>
      <c r="D35" s="12">
        <v>5</v>
      </c>
      <c r="E35" s="15">
        <f t="shared" si="8"/>
        <v>37.986</v>
      </c>
      <c r="F35" s="14">
        <f>C35*E35*1.15*1.8*1.15</f>
        <v>17.180877869999996</v>
      </c>
      <c r="G35" s="14">
        <f t="shared" si="4"/>
        <v>5.188625116739999</v>
      </c>
      <c r="H35" s="14">
        <f>(F35+G35)*0.3</f>
        <v>6.710850896021999</v>
      </c>
      <c r="I35" s="14">
        <f>(F35+G35+H35)*0.314</f>
        <v>9.131231119187266</v>
      </c>
      <c r="J35" s="14">
        <f>(F35+G35+H35+I35)*0.1</f>
        <v>3.821158500194926</v>
      </c>
      <c r="K35" s="12" t="s">
        <v>23</v>
      </c>
      <c r="L35" s="14">
        <f>SUM(F35:J35)</f>
        <v>42.032743502144186</v>
      </c>
      <c r="M35" s="14">
        <f t="shared" si="3"/>
        <v>7.565893830385953</v>
      </c>
      <c r="N35" s="14">
        <f>L35+M35</f>
        <v>49.59863733253014</v>
      </c>
    </row>
    <row r="36" spans="1:14" s="16" customFormat="1" ht="26.25">
      <c r="A36" s="12">
        <v>24</v>
      </c>
      <c r="B36" s="22" t="s">
        <v>146</v>
      </c>
      <c r="C36" s="14">
        <v>0.46</v>
      </c>
      <c r="D36" s="12">
        <v>5</v>
      </c>
      <c r="E36" s="15">
        <f t="shared" si="8"/>
        <v>37.986</v>
      </c>
      <c r="F36" s="14">
        <f>C36*E36*1.15*1.8*1.15</f>
        <v>41.59580957999999</v>
      </c>
      <c r="G36" s="14">
        <f t="shared" si="4"/>
        <v>12.561934493159995</v>
      </c>
      <c r="H36" s="14">
        <f>(F36+G36)*0.3</f>
        <v>16.247323221947994</v>
      </c>
      <c r="I36" s="14">
        <f>(F36+G36+H36)*0.314</f>
        <v>22.107191130663907</v>
      </c>
      <c r="J36" s="14">
        <f>(F36+G36+H36+I36)*0.1</f>
        <v>9.25122584257719</v>
      </c>
      <c r="K36" s="12" t="s">
        <v>23</v>
      </c>
      <c r="L36" s="14">
        <f>SUM(F36:J36)</f>
        <v>101.76348426834907</v>
      </c>
      <c r="M36" s="14">
        <f t="shared" si="3"/>
        <v>18.31742716830283</v>
      </c>
      <c r="N36" s="14">
        <f>L36+M36</f>
        <v>120.0809114366519</v>
      </c>
    </row>
    <row r="37" spans="1:14" s="16" customFormat="1" ht="39">
      <c r="A37" s="6">
        <v>25</v>
      </c>
      <c r="B37" s="22" t="s">
        <v>147</v>
      </c>
      <c r="C37" s="23">
        <v>0.575</v>
      </c>
      <c r="D37" s="6">
        <v>5</v>
      </c>
      <c r="E37" s="24">
        <f t="shared" si="8"/>
        <v>37.986</v>
      </c>
      <c r="F37" s="23">
        <f>C37*E37*1.15*1.8*1.15</f>
        <v>51.99476197499998</v>
      </c>
      <c r="G37" s="23">
        <f t="shared" si="4"/>
        <v>15.702418116449994</v>
      </c>
      <c r="H37" s="23">
        <f>(F37+G37)*0.3</f>
        <v>20.309154027434992</v>
      </c>
      <c r="I37" s="23">
        <f>(F37+G37+H37)*0.314</f>
        <v>27.633988913329883</v>
      </c>
      <c r="J37" s="23">
        <f>(F37+G37+H37+I37)*0.1</f>
        <v>11.564032303221488</v>
      </c>
      <c r="K37" s="6" t="s">
        <v>120</v>
      </c>
      <c r="L37" s="23">
        <f>SUM(F37:J37)</f>
        <v>127.20435533543636</v>
      </c>
      <c r="M37" s="23">
        <f t="shared" si="3"/>
        <v>22.896783960378546</v>
      </c>
      <c r="N37" s="23">
        <f>L37+M37</f>
        <v>150.1011392958149</v>
      </c>
    </row>
    <row r="38" spans="1:14" s="16" customFormat="1" ht="12.75">
      <c r="A38" s="25">
        <v>26</v>
      </c>
      <c r="B38" s="26" t="s">
        <v>24</v>
      </c>
      <c r="C38" s="27">
        <v>0.8</v>
      </c>
      <c r="D38" s="25">
        <v>5</v>
      </c>
      <c r="E38" s="28">
        <f>E32</f>
        <v>37.986</v>
      </c>
      <c r="F38" s="27">
        <f t="shared" si="0"/>
        <v>72.34053839999999</v>
      </c>
      <c r="G38" s="27">
        <f t="shared" si="4"/>
        <v>21.846842596799995</v>
      </c>
      <c r="H38" s="27">
        <f t="shared" si="5"/>
        <v>28.256214299039996</v>
      </c>
      <c r="I38" s="27">
        <f t="shared" si="1"/>
        <v>38.447288922893755</v>
      </c>
      <c r="J38" s="27">
        <f t="shared" si="2"/>
        <v>16.089088421873374</v>
      </c>
      <c r="K38" s="25" t="s">
        <v>15</v>
      </c>
      <c r="L38" s="27">
        <f t="shared" si="6"/>
        <v>176.97997264060712</v>
      </c>
      <c r="M38" s="27">
        <f t="shared" si="3"/>
        <v>31.85639507530928</v>
      </c>
      <c r="N38" s="27">
        <f t="shared" si="7"/>
        <v>208.8363677159164</v>
      </c>
    </row>
    <row r="39" spans="1:14" s="29" customFormat="1" ht="19.5" customHeight="1">
      <c r="A39" s="49" t="s">
        <v>26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s="16" customFormat="1" ht="52.5">
      <c r="A40" s="12">
        <v>1</v>
      </c>
      <c r="B40" s="13" t="s">
        <v>27</v>
      </c>
      <c r="C40" s="30"/>
      <c r="D40" s="12"/>
      <c r="E40" s="13"/>
      <c r="F40" s="13"/>
      <c r="G40" s="14"/>
      <c r="H40" s="14"/>
      <c r="I40" s="14"/>
      <c r="J40" s="13"/>
      <c r="K40" s="12"/>
      <c r="L40" s="14"/>
      <c r="M40" s="14"/>
      <c r="N40" s="14"/>
    </row>
    <row r="41" spans="1:14" s="16" customFormat="1" ht="12.75">
      <c r="A41" s="12"/>
      <c r="B41" s="31" t="s">
        <v>28</v>
      </c>
      <c r="C41" s="14">
        <v>0.85</v>
      </c>
      <c r="D41" s="12">
        <v>5</v>
      </c>
      <c r="E41" s="15">
        <f>E38</f>
        <v>37.986</v>
      </c>
      <c r="F41" s="14">
        <f aca="true" t="shared" si="9" ref="F41:F46">C41*E41*1.15*1.8*1.15</f>
        <v>76.86182204999999</v>
      </c>
      <c r="G41" s="14">
        <f aca="true" t="shared" si="10" ref="G41:G46">F41*0.302</f>
        <v>23.212270259099995</v>
      </c>
      <c r="H41" s="14">
        <f aca="true" t="shared" si="11" ref="H41:H46">(F41+G41)*0.3</f>
        <v>30.02222769272999</v>
      </c>
      <c r="I41" s="14">
        <f aca="true" t="shared" si="12" ref="I41:I46">(F41+G41+H41)*0.314</f>
        <v>40.85024448057462</v>
      </c>
      <c r="J41" s="14">
        <f aca="true" t="shared" si="13" ref="J41:J46">(F41+G41+H41+I41)*0.1</f>
        <v>17.09465644824046</v>
      </c>
      <c r="K41" s="12" t="s">
        <v>29</v>
      </c>
      <c r="L41" s="14">
        <f aca="true" t="shared" si="14" ref="L41:L46">SUM(F41:J41)</f>
        <v>188.04122093064507</v>
      </c>
      <c r="M41" s="14">
        <f aca="true" t="shared" si="15" ref="M41:M46">L41*0.18</f>
        <v>33.84741976751611</v>
      </c>
      <c r="N41" s="14">
        <f aca="true" t="shared" si="16" ref="N41:N46">L41+M41</f>
        <v>221.88864069816117</v>
      </c>
    </row>
    <row r="42" spans="1:14" s="16" customFormat="1" ht="12.75">
      <c r="A42" s="12" t="s">
        <v>30</v>
      </c>
      <c r="B42" s="31" t="s">
        <v>31</v>
      </c>
      <c r="C42" s="14">
        <v>1.5</v>
      </c>
      <c r="D42" s="12">
        <v>5</v>
      </c>
      <c r="E42" s="15">
        <f>E41</f>
        <v>37.986</v>
      </c>
      <c r="F42" s="14">
        <f t="shared" si="9"/>
        <v>135.63850949999997</v>
      </c>
      <c r="G42" s="14">
        <f t="shared" si="10"/>
        <v>40.96282986899999</v>
      </c>
      <c r="H42" s="14">
        <f t="shared" si="11"/>
        <v>52.98040181069999</v>
      </c>
      <c r="I42" s="14">
        <f t="shared" si="12"/>
        <v>72.08866673042579</v>
      </c>
      <c r="J42" s="14">
        <f t="shared" si="13"/>
        <v>30.167040791012575</v>
      </c>
      <c r="K42" s="12" t="s">
        <v>32</v>
      </c>
      <c r="L42" s="14">
        <f t="shared" si="14"/>
        <v>331.8374487011383</v>
      </c>
      <c r="M42" s="14">
        <f t="shared" si="15"/>
        <v>59.730740766204896</v>
      </c>
      <c r="N42" s="14">
        <f t="shared" si="16"/>
        <v>391.56818946734325</v>
      </c>
    </row>
    <row r="43" spans="1:14" s="16" customFormat="1" ht="12.75">
      <c r="A43" s="12">
        <v>2</v>
      </c>
      <c r="B43" s="32" t="s">
        <v>33</v>
      </c>
      <c r="C43" s="14">
        <v>0.6</v>
      </c>
      <c r="D43" s="12">
        <v>5</v>
      </c>
      <c r="E43" s="15">
        <f>E42</f>
        <v>37.986</v>
      </c>
      <c r="F43" s="14">
        <f t="shared" si="9"/>
        <v>54.25540379999999</v>
      </c>
      <c r="G43" s="14">
        <f t="shared" si="10"/>
        <v>16.385131947599998</v>
      </c>
      <c r="H43" s="14">
        <f t="shared" si="11"/>
        <v>21.192160724279994</v>
      </c>
      <c r="I43" s="14">
        <f t="shared" si="12"/>
        <v>28.835466692170314</v>
      </c>
      <c r="J43" s="14">
        <f t="shared" si="13"/>
        <v>12.066816316405031</v>
      </c>
      <c r="K43" s="12" t="s">
        <v>34</v>
      </c>
      <c r="L43" s="14">
        <f t="shared" si="14"/>
        <v>132.73497948045534</v>
      </c>
      <c r="M43" s="14">
        <f t="shared" si="15"/>
        <v>23.89229630648196</v>
      </c>
      <c r="N43" s="14">
        <f t="shared" si="16"/>
        <v>156.6272757869373</v>
      </c>
    </row>
    <row r="44" spans="1:14" s="16" customFormat="1" ht="12.75">
      <c r="A44" s="12">
        <v>3</v>
      </c>
      <c r="B44" s="13" t="s">
        <v>108</v>
      </c>
      <c r="C44" s="14">
        <v>6.65</v>
      </c>
      <c r="D44" s="12">
        <v>5</v>
      </c>
      <c r="E44" s="15">
        <f>E43</f>
        <v>37.986</v>
      </c>
      <c r="F44" s="14">
        <f t="shared" si="9"/>
        <v>601.33072545</v>
      </c>
      <c r="G44" s="14">
        <f t="shared" si="10"/>
        <v>181.6018790859</v>
      </c>
      <c r="H44" s="14">
        <f t="shared" si="11"/>
        <v>234.87978136077</v>
      </c>
      <c r="I44" s="14">
        <f t="shared" si="12"/>
        <v>319.5930891715544</v>
      </c>
      <c r="J44" s="14">
        <f t="shared" si="13"/>
        <v>133.74054750682245</v>
      </c>
      <c r="K44" s="12" t="s">
        <v>35</v>
      </c>
      <c r="L44" s="14">
        <f t="shared" si="14"/>
        <v>1471.1460225750468</v>
      </c>
      <c r="M44" s="14">
        <f t="shared" si="15"/>
        <v>264.80628406350843</v>
      </c>
      <c r="N44" s="14">
        <f t="shared" si="16"/>
        <v>1735.9523066385552</v>
      </c>
    </row>
    <row r="45" spans="1:14" s="16" customFormat="1" ht="12.75">
      <c r="A45" s="12">
        <v>4</v>
      </c>
      <c r="B45" s="13" t="s">
        <v>109</v>
      </c>
      <c r="C45" s="14">
        <v>3.55</v>
      </c>
      <c r="D45" s="12">
        <v>5</v>
      </c>
      <c r="E45" s="15">
        <f>E25</f>
        <v>37.986</v>
      </c>
      <c r="F45" s="14">
        <f t="shared" si="9"/>
        <v>321.01113914999996</v>
      </c>
      <c r="G45" s="14">
        <f t="shared" si="10"/>
        <v>96.94536402329999</v>
      </c>
      <c r="H45" s="14">
        <f t="shared" si="11"/>
        <v>125.38695095198997</v>
      </c>
      <c r="I45" s="14">
        <f t="shared" si="12"/>
        <v>170.60984459534103</v>
      </c>
      <c r="J45" s="14">
        <f t="shared" si="13"/>
        <v>71.3953298720631</v>
      </c>
      <c r="K45" s="12" t="s">
        <v>36</v>
      </c>
      <c r="L45" s="14">
        <f t="shared" si="14"/>
        <v>785.3486285926941</v>
      </c>
      <c r="M45" s="14">
        <f t="shared" si="15"/>
        <v>141.36275314668492</v>
      </c>
      <c r="N45" s="14">
        <f t="shared" si="16"/>
        <v>926.711381739379</v>
      </c>
    </row>
    <row r="46" spans="1:14" s="16" customFormat="1" ht="12.75">
      <c r="A46" s="12">
        <v>5</v>
      </c>
      <c r="B46" s="13" t="s">
        <v>110</v>
      </c>
      <c r="C46" s="14">
        <v>1.6</v>
      </c>
      <c r="D46" s="12">
        <v>5</v>
      </c>
      <c r="E46" s="15">
        <f>E45</f>
        <v>37.986</v>
      </c>
      <c r="F46" s="14">
        <f t="shared" si="9"/>
        <v>144.68107679999997</v>
      </c>
      <c r="G46" s="14">
        <f t="shared" si="10"/>
        <v>43.69368519359999</v>
      </c>
      <c r="H46" s="14">
        <f t="shared" si="11"/>
        <v>56.51242859807999</v>
      </c>
      <c r="I46" s="14">
        <f t="shared" si="12"/>
        <v>76.89457784578751</v>
      </c>
      <c r="J46" s="14">
        <f t="shared" si="13"/>
        <v>32.17817684374675</v>
      </c>
      <c r="K46" s="12" t="s">
        <v>37</v>
      </c>
      <c r="L46" s="14">
        <f t="shared" si="14"/>
        <v>353.95994528121423</v>
      </c>
      <c r="M46" s="14">
        <f t="shared" si="15"/>
        <v>63.71279015061856</v>
      </c>
      <c r="N46" s="14">
        <f t="shared" si="16"/>
        <v>417.6727354318328</v>
      </c>
    </row>
    <row r="47" spans="1:14" s="16" customFormat="1" ht="12.75">
      <c r="A47" s="12">
        <v>6</v>
      </c>
      <c r="B47" s="13" t="s">
        <v>111</v>
      </c>
      <c r="C47" s="14">
        <v>2.57</v>
      </c>
      <c r="D47" s="12">
        <v>5</v>
      </c>
      <c r="E47" s="15">
        <f>E44</f>
        <v>37.986</v>
      </c>
      <c r="F47" s="14">
        <f aca="true" t="shared" si="17" ref="F47:F74">C47*E47*1.15*1.8*1.15</f>
        <v>232.39397960999995</v>
      </c>
      <c r="G47" s="14">
        <f aca="true" t="shared" si="18" ref="G47:G61">F47*0.302</f>
        <v>70.18298184221999</v>
      </c>
      <c r="H47" s="14">
        <f aca="true" t="shared" si="19" ref="H47:H60">(F47+G47)*0.3</f>
        <v>90.77308843566598</v>
      </c>
      <c r="I47" s="14">
        <f aca="true" t="shared" si="20" ref="I47:I63">(F47+G47+H47)*0.314</f>
        <v>123.51191566479618</v>
      </c>
      <c r="J47" s="14">
        <f aca="true" t="shared" si="21" ref="J47:J74">(F47+G47+H47+I47)*0.1</f>
        <v>51.68619655526822</v>
      </c>
      <c r="K47" s="12" t="s">
        <v>38</v>
      </c>
      <c r="L47" s="14">
        <f aca="true" t="shared" si="22" ref="L47:L74">SUM(F47:J47)</f>
        <v>568.5481621079504</v>
      </c>
      <c r="M47" s="14">
        <f aca="true" t="shared" si="23" ref="M47:M74">L47*0.18</f>
        <v>102.33866917943107</v>
      </c>
      <c r="N47" s="14">
        <f aca="true" t="shared" si="24" ref="N47:N74">L47+M47</f>
        <v>670.8868312873815</v>
      </c>
    </row>
    <row r="48" spans="1:14" s="16" customFormat="1" ht="12.75">
      <c r="A48" s="12">
        <v>7</v>
      </c>
      <c r="B48" s="13" t="s">
        <v>112</v>
      </c>
      <c r="C48" s="14">
        <v>3.27</v>
      </c>
      <c r="D48" s="12">
        <v>5</v>
      </c>
      <c r="E48" s="15">
        <f>E47</f>
        <v>37.986</v>
      </c>
      <c r="F48" s="14">
        <f t="shared" si="17"/>
        <v>295.69195070999996</v>
      </c>
      <c r="G48" s="14">
        <f t="shared" si="18"/>
        <v>89.29896911441999</v>
      </c>
      <c r="H48" s="14">
        <f t="shared" si="19"/>
        <v>115.49727594732599</v>
      </c>
      <c r="I48" s="14">
        <f t="shared" si="20"/>
        <v>157.15329347232822</v>
      </c>
      <c r="J48" s="14">
        <f t="shared" si="21"/>
        <v>65.76414892440742</v>
      </c>
      <c r="K48" s="12" t="s">
        <v>39</v>
      </c>
      <c r="L48" s="14">
        <f t="shared" si="22"/>
        <v>723.4056381684816</v>
      </c>
      <c r="M48" s="14">
        <f t="shared" si="23"/>
        <v>130.21301487032667</v>
      </c>
      <c r="N48" s="14">
        <f t="shared" si="24"/>
        <v>853.6186530388082</v>
      </c>
    </row>
    <row r="49" spans="1:14" s="16" customFormat="1" ht="12.75">
      <c r="A49" s="12">
        <v>8</v>
      </c>
      <c r="B49" s="13" t="s">
        <v>113</v>
      </c>
      <c r="C49" s="14">
        <v>0.92</v>
      </c>
      <c r="D49" s="12">
        <v>5</v>
      </c>
      <c r="E49" s="15">
        <f>E48</f>
        <v>37.986</v>
      </c>
      <c r="F49" s="14">
        <f t="shared" si="17"/>
        <v>83.19161915999997</v>
      </c>
      <c r="G49" s="14">
        <f t="shared" si="18"/>
        <v>25.12386898631999</v>
      </c>
      <c r="H49" s="14">
        <f t="shared" si="19"/>
        <v>32.49464644389599</v>
      </c>
      <c r="I49" s="14">
        <f t="shared" si="20"/>
        <v>44.21438226132781</v>
      </c>
      <c r="J49" s="14">
        <f t="shared" si="21"/>
        <v>18.50245168515438</v>
      </c>
      <c r="K49" s="12" t="s">
        <v>40</v>
      </c>
      <c r="L49" s="14">
        <f t="shared" si="22"/>
        <v>203.52696853669815</v>
      </c>
      <c r="M49" s="14">
        <f t="shared" si="23"/>
        <v>36.63485433660566</v>
      </c>
      <c r="N49" s="14">
        <f t="shared" si="24"/>
        <v>240.1618228733038</v>
      </c>
    </row>
    <row r="50" spans="1:14" s="16" customFormat="1" ht="26.25">
      <c r="A50" s="12">
        <v>9</v>
      </c>
      <c r="B50" s="13" t="s">
        <v>114</v>
      </c>
      <c r="C50" s="14">
        <v>2</v>
      </c>
      <c r="D50" s="12">
        <v>5</v>
      </c>
      <c r="E50" s="15">
        <f>E46</f>
        <v>37.986</v>
      </c>
      <c r="F50" s="14">
        <f t="shared" si="17"/>
        <v>180.85134599999998</v>
      </c>
      <c r="G50" s="14">
        <f t="shared" si="18"/>
        <v>54.61710649199999</v>
      </c>
      <c r="H50" s="14">
        <f t="shared" si="19"/>
        <v>70.6405357476</v>
      </c>
      <c r="I50" s="14">
        <f t="shared" si="20"/>
        <v>96.11822230723439</v>
      </c>
      <c r="J50" s="14">
        <f t="shared" si="21"/>
        <v>40.22272105468344</v>
      </c>
      <c r="K50" s="12" t="s">
        <v>41</v>
      </c>
      <c r="L50" s="14">
        <f t="shared" si="22"/>
        <v>442.44993160151785</v>
      </c>
      <c r="M50" s="14">
        <f t="shared" si="23"/>
        <v>79.64098768827321</v>
      </c>
      <c r="N50" s="14">
        <f t="shared" si="24"/>
        <v>522.090919289791</v>
      </c>
    </row>
    <row r="51" spans="1:14" s="16" customFormat="1" ht="26.25">
      <c r="A51" s="12"/>
      <c r="B51" s="31" t="s">
        <v>115</v>
      </c>
      <c r="C51" s="14">
        <v>2.67</v>
      </c>
      <c r="D51" s="12">
        <v>5</v>
      </c>
      <c r="E51" s="15">
        <f>E50</f>
        <v>37.986</v>
      </c>
      <c r="F51" s="14">
        <f t="shared" si="17"/>
        <v>241.43654690999998</v>
      </c>
      <c r="G51" s="14">
        <f t="shared" si="18"/>
        <v>72.91383716681999</v>
      </c>
      <c r="H51" s="14">
        <f t="shared" si="19"/>
        <v>94.30511522304599</v>
      </c>
      <c r="I51" s="14">
        <f t="shared" si="20"/>
        <v>128.3178267801579</v>
      </c>
      <c r="J51" s="14">
        <f t="shared" si="21"/>
        <v>53.69733260800239</v>
      </c>
      <c r="K51" s="12" t="s">
        <v>41</v>
      </c>
      <c r="L51" s="14">
        <f t="shared" si="22"/>
        <v>590.6706586880263</v>
      </c>
      <c r="M51" s="14">
        <f t="shared" si="23"/>
        <v>106.32071856384472</v>
      </c>
      <c r="N51" s="14">
        <f t="shared" si="24"/>
        <v>696.991377251871</v>
      </c>
    </row>
    <row r="52" spans="1:14" s="16" customFormat="1" ht="26.25">
      <c r="A52" s="12">
        <v>10</v>
      </c>
      <c r="B52" s="13" t="s">
        <v>42</v>
      </c>
      <c r="C52" s="14">
        <v>1.76</v>
      </c>
      <c r="D52" s="12">
        <v>5</v>
      </c>
      <c r="E52" s="15">
        <f>E49</f>
        <v>37.986</v>
      </c>
      <c r="F52" s="14">
        <f t="shared" si="17"/>
        <v>159.14918447999997</v>
      </c>
      <c r="G52" s="14">
        <f t="shared" si="18"/>
        <v>48.06305371295999</v>
      </c>
      <c r="H52" s="14">
        <f t="shared" si="19"/>
        <v>62.163671457887986</v>
      </c>
      <c r="I52" s="14">
        <f t="shared" si="20"/>
        <v>84.58403563036626</v>
      </c>
      <c r="J52" s="14">
        <f t="shared" si="21"/>
        <v>35.39599452812143</v>
      </c>
      <c r="K52" s="12" t="s">
        <v>43</v>
      </c>
      <c r="L52" s="14">
        <f t="shared" si="22"/>
        <v>389.35593980933567</v>
      </c>
      <c r="M52" s="14">
        <f t="shared" si="23"/>
        <v>70.08406916568042</v>
      </c>
      <c r="N52" s="14">
        <f t="shared" si="24"/>
        <v>459.4400089750161</v>
      </c>
    </row>
    <row r="53" spans="1:14" s="16" customFormat="1" ht="12.75">
      <c r="A53" s="12">
        <v>11</v>
      </c>
      <c r="B53" s="13" t="s">
        <v>44</v>
      </c>
      <c r="C53" s="14">
        <v>0.8</v>
      </c>
      <c r="D53" s="12">
        <v>5</v>
      </c>
      <c r="E53" s="15">
        <f>E52</f>
        <v>37.986</v>
      </c>
      <c r="F53" s="14">
        <f t="shared" si="17"/>
        <v>72.34053839999999</v>
      </c>
      <c r="G53" s="14">
        <f t="shared" si="18"/>
        <v>21.846842596799995</v>
      </c>
      <c r="H53" s="14">
        <f t="shared" si="19"/>
        <v>28.256214299039996</v>
      </c>
      <c r="I53" s="14">
        <f t="shared" si="20"/>
        <v>38.447288922893755</v>
      </c>
      <c r="J53" s="14">
        <f t="shared" si="21"/>
        <v>16.089088421873374</v>
      </c>
      <c r="K53" s="12" t="s">
        <v>45</v>
      </c>
      <c r="L53" s="14">
        <f t="shared" si="22"/>
        <v>176.97997264060712</v>
      </c>
      <c r="M53" s="14">
        <f t="shared" si="23"/>
        <v>31.85639507530928</v>
      </c>
      <c r="N53" s="14">
        <f t="shared" si="24"/>
        <v>208.8363677159164</v>
      </c>
    </row>
    <row r="54" spans="1:14" s="16" customFormat="1" ht="39">
      <c r="A54" s="12">
        <v>12</v>
      </c>
      <c r="B54" s="13" t="s">
        <v>46</v>
      </c>
      <c r="C54" s="14">
        <v>2.21</v>
      </c>
      <c r="D54" s="12">
        <v>5</v>
      </c>
      <c r="E54" s="15">
        <f>E51</f>
        <v>37.986</v>
      </c>
      <c r="F54" s="14">
        <f t="shared" si="17"/>
        <v>199.84073732999994</v>
      </c>
      <c r="G54" s="14">
        <f t="shared" si="18"/>
        <v>60.35190267365998</v>
      </c>
      <c r="H54" s="14">
        <f t="shared" si="19"/>
        <v>78.05779200109797</v>
      </c>
      <c r="I54" s="14">
        <f t="shared" si="20"/>
        <v>106.21063564949397</v>
      </c>
      <c r="J54" s="14">
        <f t="shared" si="21"/>
        <v>44.446106765425185</v>
      </c>
      <c r="K54" s="12" t="s">
        <v>47</v>
      </c>
      <c r="L54" s="14">
        <f t="shared" si="22"/>
        <v>488.90717441967695</v>
      </c>
      <c r="M54" s="14">
        <f t="shared" si="23"/>
        <v>88.00329139554185</v>
      </c>
      <c r="N54" s="14">
        <f t="shared" si="24"/>
        <v>576.9104658152188</v>
      </c>
    </row>
    <row r="55" spans="1:14" s="16" customFormat="1" ht="39">
      <c r="A55" s="12">
        <v>13</v>
      </c>
      <c r="B55" s="13" t="s">
        <v>48</v>
      </c>
      <c r="C55" s="14">
        <v>3.36</v>
      </c>
      <c r="D55" s="12">
        <v>5</v>
      </c>
      <c r="E55" s="15">
        <f>E53</f>
        <v>37.986</v>
      </c>
      <c r="F55" s="14">
        <f t="shared" si="17"/>
        <v>303.83026127999995</v>
      </c>
      <c r="G55" s="14">
        <f t="shared" si="18"/>
        <v>91.75673890655997</v>
      </c>
      <c r="H55" s="14">
        <f t="shared" si="19"/>
        <v>118.67610005596796</v>
      </c>
      <c r="I55" s="14">
        <f t="shared" si="20"/>
        <v>161.47861347615375</v>
      </c>
      <c r="J55" s="14">
        <f t="shared" si="21"/>
        <v>67.57417137186818</v>
      </c>
      <c r="K55" s="12" t="s">
        <v>47</v>
      </c>
      <c r="L55" s="14">
        <f t="shared" si="22"/>
        <v>743.3158850905498</v>
      </c>
      <c r="M55" s="14">
        <f t="shared" si="23"/>
        <v>133.79685931629896</v>
      </c>
      <c r="N55" s="14">
        <f t="shared" si="24"/>
        <v>877.1127444068488</v>
      </c>
    </row>
    <row r="56" spans="1:14" s="16" customFormat="1" ht="12.75">
      <c r="A56" s="12">
        <v>14</v>
      </c>
      <c r="B56" s="13" t="s">
        <v>116</v>
      </c>
      <c r="C56" s="14">
        <v>1.67</v>
      </c>
      <c r="D56" s="12">
        <v>5</v>
      </c>
      <c r="E56" s="15">
        <f aca="true" t="shared" si="25" ref="E56:E62">E55</f>
        <v>37.986</v>
      </c>
      <c r="F56" s="14">
        <f t="shared" si="17"/>
        <v>151.01087390999996</v>
      </c>
      <c r="G56" s="14">
        <f t="shared" si="18"/>
        <v>45.605283920819986</v>
      </c>
      <c r="H56" s="14">
        <f t="shared" si="19"/>
        <v>58.984847349245975</v>
      </c>
      <c r="I56" s="14">
        <f t="shared" si="20"/>
        <v>80.25871562654069</v>
      </c>
      <c r="J56" s="14">
        <f t="shared" si="21"/>
        <v>33.58597208066066</v>
      </c>
      <c r="K56" s="12" t="s">
        <v>49</v>
      </c>
      <c r="L56" s="14">
        <f t="shared" si="22"/>
        <v>369.4456928872672</v>
      </c>
      <c r="M56" s="14">
        <f t="shared" si="23"/>
        <v>66.5002247197081</v>
      </c>
      <c r="N56" s="14">
        <f t="shared" si="24"/>
        <v>435.94591760697534</v>
      </c>
    </row>
    <row r="57" spans="1:14" s="16" customFormat="1" ht="26.25">
      <c r="A57" s="12">
        <v>15</v>
      </c>
      <c r="B57" s="13" t="s">
        <v>50</v>
      </c>
      <c r="C57" s="14">
        <v>1.17</v>
      </c>
      <c r="D57" s="12">
        <v>5</v>
      </c>
      <c r="E57" s="15">
        <f t="shared" si="25"/>
        <v>37.986</v>
      </c>
      <c r="F57" s="14">
        <f t="shared" si="17"/>
        <v>105.79803740999999</v>
      </c>
      <c r="G57" s="14">
        <f t="shared" si="18"/>
        <v>31.951007297819995</v>
      </c>
      <c r="H57" s="14">
        <f t="shared" si="19"/>
        <v>41.32471341234599</v>
      </c>
      <c r="I57" s="14">
        <f t="shared" si="20"/>
        <v>56.22916004973212</v>
      </c>
      <c r="J57" s="14">
        <f t="shared" si="21"/>
        <v>23.530291816989813</v>
      </c>
      <c r="K57" s="12" t="s">
        <v>51</v>
      </c>
      <c r="L57" s="14">
        <f t="shared" si="22"/>
        <v>258.83320998688794</v>
      </c>
      <c r="M57" s="14">
        <f t="shared" si="23"/>
        <v>46.589977797639825</v>
      </c>
      <c r="N57" s="14">
        <f t="shared" si="24"/>
        <v>305.4231877845278</v>
      </c>
    </row>
    <row r="58" spans="1:14" s="16" customFormat="1" ht="12.75">
      <c r="A58" s="12">
        <v>16</v>
      </c>
      <c r="B58" s="13" t="s">
        <v>52</v>
      </c>
      <c r="C58" s="14">
        <v>0.46</v>
      </c>
      <c r="D58" s="12">
        <v>5</v>
      </c>
      <c r="E58" s="15">
        <f t="shared" si="25"/>
        <v>37.986</v>
      </c>
      <c r="F58" s="14">
        <f t="shared" si="17"/>
        <v>41.59580957999999</v>
      </c>
      <c r="G58" s="14">
        <f t="shared" si="18"/>
        <v>12.561934493159995</v>
      </c>
      <c r="H58" s="14">
        <f t="shared" si="19"/>
        <v>16.247323221947994</v>
      </c>
      <c r="I58" s="14">
        <f t="shared" si="20"/>
        <v>22.107191130663907</v>
      </c>
      <c r="J58" s="14">
        <f t="shared" si="21"/>
        <v>9.25122584257719</v>
      </c>
      <c r="K58" s="12" t="s">
        <v>36</v>
      </c>
      <c r="L58" s="14">
        <f t="shared" si="22"/>
        <v>101.76348426834907</v>
      </c>
      <c r="M58" s="14">
        <f t="shared" si="23"/>
        <v>18.31742716830283</v>
      </c>
      <c r="N58" s="14">
        <f t="shared" si="24"/>
        <v>120.0809114366519</v>
      </c>
    </row>
    <row r="59" spans="1:14" s="16" customFormat="1" ht="26.25">
      <c r="A59" s="12">
        <v>17</v>
      </c>
      <c r="B59" s="13" t="s">
        <v>53</v>
      </c>
      <c r="C59" s="14">
        <v>1</v>
      </c>
      <c r="D59" s="12">
        <v>5</v>
      </c>
      <c r="E59" s="15">
        <f t="shared" si="25"/>
        <v>37.986</v>
      </c>
      <c r="F59" s="14">
        <f t="shared" si="17"/>
        <v>90.42567299999999</v>
      </c>
      <c r="G59" s="14">
        <f t="shared" si="18"/>
        <v>27.308553245999995</v>
      </c>
      <c r="H59" s="14">
        <f t="shared" si="19"/>
        <v>35.3202678738</v>
      </c>
      <c r="I59" s="14">
        <f t="shared" si="20"/>
        <v>48.059111153617195</v>
      </c>
      <c r="J59" s="14">
        <f t="shared" si="21"/>
        <v>20.11136052734172</v>
      </c>
      <c r="K59" s="12" t="s">
        <v>34</v>
      </c>
      <c r="L59" s="14">
        <f t="shared" si="22"/>
        <v>221.22496580075892</v>
      </c>
      <c r="M59" s="14">
        <f t="shared" si="23"/>
        <v>39.82049384413661</v>
      </c>
      <c r="N59" s="14">
        <f t="shared" si="24"/>
        <v>261.0454596448955</v>
      </c>
    </row>
    <row r="60" spans="1:14" s="16" customFormat="1" ht="26.25">
      <c r="A60" s="12"/>
      <c r="B60" s="31" t="s">
        <v>54</v>
      </c>
      <c r="C60" s="14">
        <v>0.36</v>
      </c>
      <c r="D60" s="12">
        <v>5</v>
      </c>
      <c r="E60" s="15">
        <f t="shared" si="25"/>
        <v>37.986</v>
      </c>
      <c r="F60" s="14">
        <f t="shared" si="17"/>
        <v>32.55324227999999</v>
      </c>
      <c r="G60" s="14">
        <f t="shared" si="18"/>
        <v>9.831079168559997</v>
      </c>
      <c r="H60" s="14">
        <f t="shared" si="19"/>
        <v>12.715296434567996</v>
      </c>
      <c r="I60" s="14">
        <f t="shared" si="20"/>
        <v>17.301280015302186</v>
      </c>
      <c r="J60" s="14">
        <f t="shared" si="21"/>
        <v>7.240089789843018</v>
      </c>
      <c r="K60" s="12" t="s">
        <v>55</v>
      </c>
      <c r="L60" s="14">
        <f t="shared" si="22"/>
        <v>79.64098768827319</v>
      </c>
      <c r="M60" s="14">
        <f t="shared" si="23"/>
        <v>14.335377783889173</v>
      </c>
      <c r="N60" s="14">
        <f t="shared" si="24"/>
        <v>93.97636547216236</v>
      </c>
    </row>
    <row r="61" spans="1:14" s="16" customFormat="1" ht="12.75">
      <c r="A61" s="12">
        <v>18</v>
      </c>
      <c r="B61" s="13" t="s">
        <v>135</v>
      </c>
      <c r="C61" s="14">
        <v>0.3</v>
      </c>
      <c r="D61" s="12">
        <v>5</v>
      </c>
      <c r="E61" s="15">
        <f t="shared" si="25"/>
        <v>37.986</v>
      </c>
      <c r="F61" s="14">
        <f t="shared" si="17"/>
        <v>27.127701899999995</v>
      </c>
      <c r="G61" s="14">
        <f t="shared" si="18"/>
        <v>8.192565973799999</v>
      </c>
      <c r="H61" s="14">
        <f aca="true" t="shared" si="26" ref="H61:H74">(F61+G61)*0.3</f>
        <v>10.596080362139997</v>
      </c>
      <c r="I61" s="14">
        <f t="shared" si="20"/>
        <v>14.417733346085157</v>
      </c>
      <c r="J61" s="14">
        <f t="shared" si="21"/>
        <v>6.033408158202516</v>
      </c>
      <c r="K61" s="12" t="s">
        <v>56</v>
      </c>
      <c r="L61" s="14">
        <f t="shared" si="22"/>
        <v>66.36748974022767</v>
      </c>
      <c r="M61" s="14">
        <f t="shared" si="23"/>
        <v>11.94614815324098</v>
      </c>
      <c r="N61" s="14">
        <f t="shared" si="24"/>
        <v>78.31363789346865</v>
      </c>
    </row>
    <row r="62" spans="1:14" s="16" customFormat="1" ht="12.75">
      <c r="A62" s="12"/>
      <c r="B62" s="31" t="s">
        <v>57</v>
      </c>
      <c r="C62" s="14">
        <v>0.36</v>
      </c>
      <c r="D62" s="12">
        <v>5</v>
      </c>
      <c r="E62" s="15">
        <f t="shared" si="25"/>
        <v>37.986</v>
      </c>
      <c r="F62" s="14">
        <f t="shared" si="17"/>
        <v>32.55324227999999</v>
      </c>
      <c r="G62" s="14">
        <f>F62*0.302</f>
        <v>9.831079168559997</v>
      </c>
      <c r="H62" s="14">
        <f t="shared" si="26"/>
        <v>12.715296434567996</v>
      </c>
      <c r="I62" s="14">
        <f t="shared" si="20"/>
        <v>17.301280015302186</v>
      </c>
      <c r="J62" s="14">
        <f t="shared" si="21"/>
        <v>7.240089789843018</v>
      </c>
      <c r="K62" s="12" t="s">
        <v>56</v>
      </c>
      <c r="L62" s="14">
        <f t="shared" si="22"/>
        <v>79.64098768827319</v>
      </c>
      <c r="M62" s="14">
        <f t="shared" si="23"/>
        <v>14.335377783889173</v>
      </c>
      <c r="N62" s="14">
        <f t="shared" si="24"/>
        <v>93.97636547216236</v>
      </c>
    </row>
    <row r="63" spans="1:14" s="16" customFormat="1" ht="12.75">
      <c r="A63" s="12">
        <v>19</v>
      </c>
      <c r="B63" s="13" t="s">
        <v>58</v>
      </c>
      <c r="C63" s="14">
        <v>0.92</v>
      </c>
      <c r="D63" s="12">
        <v>5</v>
      </c>
      <c r="E63" s="15">
        <f>E54</f>
        <v>37.986</v>
      </c>
      <c r="F63" s="14">
        <f t="shared" si="17"/>
        <v>83.19161915999997</v>
      </c>
      <c r="G63" s="14">
        <f>F63*0.302</f>
        <v>25.12386898631999</v>
      </c>
      <c r="H63" s="14">
        <f t="shared" si="26"/>
        <v>32.49464644389599</v>
      </c>
      <c r="I63" s="14">
        <f t="shared" si="20"/>
        <v>44.21438226132781</v>
      </c>
      <c r="J63" s="14">
        <f t="shared" si="21"/>
        <v>18.50245168515438</v>
      </c>
      <c r="K63" s="12" t="s">
        <v>59</v>
      </c>
      <c r="L63" s="14">
        <f t="shared" si="22"/>
        <v>203.52696853669815</v>
      </c>
      <c r="M63" s="14">
        <f t="shared" si="23"/>
        <v>36.63485433660566</v>
      </c>
      <c r="N63" s="14">
        <f t="shared" si="24"/>
        <v>240.1618228733038</v>
      </c>
    </row>
    <row r="64" spans="1:14" s="16" customFormat="1" ht="26.25">
      <c r="A64" s="12">
        <v>20</v>
      </c>
      <c r="B64" s="13" t="s">
        <v>60</v>
      </c>
      <c r="C64" s="14">
        <v>0.81</v>
      </c>
      <c r="D64" s="12">
        <v>5</v>
      </c>
      <c r="E64" s="15">
        <f>E62</f>
        <v>37.986</v>
      </c>
      <c r="F64" s="14">
        <f t="shared" si="17"/>
        <v>73.24479513</v>
      </c>
      <c r="G64" s="14">
        <f aca="true" t="shared" si="27" ref="G64:G74">F64*0.302</f>
        <v>22.11992812926</v>
      </c>
      <c r="H64" s="14">
        <f t="shared" si="26"/>
        <v>28.609416977778</v>
      </c>
      <c r="I64" s="14">
        <f>(F64+G64+H64)*0.314</f>
        <v>38.92788003442993</v>
      </c>
      <c r="J64" s="14">
        <f t="shared" si="21"/>
        <v>16.290202027146794</v>
      </c>
      <c r="K64" s="12" t="s">
        <v>15</v>
      </c>
      <c r="L64" s="14">
        <f t="shared" si="22"/>
        <v>179.19222229861472</v>
      </c>
      <c r="M64" s="14">
        <f t="shared" si="23"/>
        <v>32.25460001375065</v>
      </c>
      <c r="N64" s="14">
        <f t="shared" si="24"/>
        <v>211.44682231236538</v>
      </c>
    </row>
    <row r="65" spans="1:14" s="16" customFormat="1" ht="12.75">
      <c r="A65" s="12">
        <v>21</v>
      </c>
      <c r="B65" s="13" t="s">
        <v>61</v>
      </c>
      <c r="C65" s="14">
        <v>0.26</v>
      </c>
      <c r="D65" s="12">
        <v>5</v>
      </c>
      <c r="E65" s="15">
        <f>E64</f>
        <v>37.986</v>
      </c>
      <c r="F65" s="14">
        <f t="shared" si="17"/>
        <v>23.510674979999997</v>
      </c>
      <c r="G65" s="14">
        <f t="shared" si="27"/>
        <v>7.100223843959999</v>
      </c>
      <c r="H65" s="14">
        <f t="shared" si="26"/>
        <v>9.183269647187998</v>
      </c>
      <c r="I65" s="14">
        <f>(F65+G65+H65)*0.314</f>
        <v>12.495368899940472</v>
      </c>
      <c r="J65" s="14">
        <f t="shared" si="21"/>
        <v>5.2289537371088475</v>
      </c>
      <c r="K65" s="12" t="s">
        <v>15</v>
      </c>
      <c r="L65" s="14">
        <f t="shared" si="22"/>
        <v>57.51849110819732</v>
      </c>
      <c r="M65" s="14">
        <f t="shared" si="23"/>
        <v>10.353328399475517</v>
      </c>
      <c r="N65" s="14">
        <f t="shared" si="24"/>
        <v>67.87181950767284</v>
      </c>
    </row>
    <row r="66" spans="1:14" s="16" customFormat="1" ht="26.25">
      <c r="A66" s="12">
        <v>22</v>
      </c>
      <c r="B66" s="13" t="s">
        <v>62</v>
      </c>
      <c r="C66" s="14">
        <v>1.98</v>
      </c>
      <c r="D66" s="12">
        <v>5</v>
      </c>
      <c r="E66" s="15">
        <f>E63</f>
        <v>37.986</v>
      </c>
      <c r="F66" s="14">
        <f t="shared" si="17"/>
        <v>179.04283253999995</v>
      </c>
      <c r="G66" s="14">
        <f t="shared" si="27"/>
        <v>54.07093542707998</v>
      </c>
      <c r="H66" s="14">
        <f t="shared" si="26"/>
        <v>69.93413039012397</v>
      </c>
      <c r="I66" s="14">
        <f>(F66+G66+H66)*0.314</f>
        <v>95.15704008416202</v>
      </c>
      <c r="J66" s="14">
        <f t="shared" si="21"/>
        <v>39.82049384413659</v>
      </c>
      <c r="K66" s="12" t="s">
        <v>15</v>
      </c>
      <c r="L66" s="14">
        <f t="shared" si="22"/>
        <v>438.0254322855025</v>
      </c>
      <c r="M66" s="14">
        <f t="shared" si="23"/>
        <v>78.84457781139045</v>
      </c>
      <c r="N66" s="14">
        <f t="shared" si="24"/>
        <v>516.870010096893</v>
      </c>
    </row>
    <row r="67" spans="1:14" s="16" customFormat="1" ht="26.25">
      <c r="A67" s="12">
        <v>23</v>
      </c>
      <c r="B67" s="13" t="s">
        <v>63</v>
      </c>
      <c r="C67" s="14">
        <v>4.18</v>
      </c>
      <c r="D67" s="12">
        <v>5</v>
      </c>
      <c r="E67" s="15">
        <f>E66</f>
        <v>37.986</v>
      </c>
      <c r="F67" s="14">
        <f t="shared" si="17"/>
        <v>377.97931313999993</v>
      </c>
      <c r="G67" s="14">
        <f t="shared" si="27"/>
        <v>114.14975256827998</v>
      </c>
      <c r="H67" s="14">
        <f t="shared" si="26"/>
        <v>147.63871971248395</v>
      </c>
      <c r="I67" s="14">
        <f aca="true" t="shared" si="28" ref="I67:I74">(F67+G67+H67)*0.314</f>
        <v>200.88708462211986</v>
      </c>
      <c r="J67" s="14">
        <f t="shared" si="21"/>
        <v>84.06548700428837</v>
      </c>
      <c r="K67" s="12" t="s">
        <v>32</v>
      </c>
      <c r="L67" s="14">
        <f t="shared" si="22"/>
        <v>924.720357047172</v>
      </c>
      <c r="M67" s="14">
        <f t="shared" si="23"/>
        <v>166.44966426849095</v>
      </c>
      <c r="N67" s="14">
        <f t="shared" si="24"/>
        <v>1091.170021315663</v>
      </c>
    </row>
    <row r="68" spans="1:14" s="16" customFormat="1" ht="26.25">
      <c r="A68" s="12">
        <v>24</v>
      </c>
      <c r="B68" s="13" t="s">
        <v>64</v>
      </c>
      <c r="C68" s="14">
        <v>1.45</v>
      </c>
      <c r="D68" s="12">
        <v>6</v>
      </c>
      <c r="E68" s="15">
        <v>44.892</v>
      </c>
      <c r="F68" s="14">
        <f t="shared" si="17"/>
        <v>154.95483869999998</v>
      </c>
      <c r="G68" s="14">
        <f t="shared" si="27"/>
        <v>46.796361287399996</v>
      </c>
      <c r="H68" s="14">
        <f t="shared" si="26"/>
        <v>60.52535999621999</v>
      </c>
      <c r="I68" s="14">
        <f t="shared" si="28"/>
        <v>82.35483983485666</v>
      </c>
      <c r="J68" s="14">
        <f t="shared" si="21"/>
        <v>34.46313998184766</v>
      </c>
      <c r="K68" s="12" t="s">
        <v>65</v>
      </c>
      <c r="L68" s="14">
        <f t="shared" si="22"/>
        <v>379.09453980032424</v>
      </c>
      <c r="M68" s="14">
        <f t="shared" si="23"/>
        <v>68.23701716405836</v>
      </c>
      <c r="N68" s="14">
        <f t="shared" si="24"/>
        <v>447.33155696438257</v>
      </c>
    </row>
    <row r="69" spans="1:14" s="16" customFormat="1" ht="26.25">
      <c r="A69" s="12">
        <v>25</v>
      </c>
      <c r="B69" s="13" t="s">
        <v>66</v>
      </c>
      <c r="C69" s="14">
        <v>2.77</v>
      </c>
      <c r="D69" s="12">
        <v>5</v>
      </c>
      <c r="E69" s="15">
        <f>E67</f>
        <v>37.986</v>
      </c>
      <c r="F69" s="14">
        <f t="shared" si="17"/>
        <v>250.47911420999992</v>
      </c>
      <c r="G69" s="14">
        <f t="shared" si="27"/>
        <v>75.64469249141997</v>
      </c>
      <c r="H69" s="14">
        <f t="shared" si="26"/>
        <v>97.83714201042596</v>
      </c>
      <c r="I69" s="14">
        <f t="shared" si="28"/>
        <v>133.12373789551958</v>
      </c>
      <c r="J69" s="14">
        <f t="shared" si="21"/>
        <v>55.70846866073655</v>
      </c>
      <c r="K69" s="12" t="s">
        <v>65</v>
      </c>
      <c r="L69" s="14">
        <f t="shared" si="22"/>
        <v>612.793155268102</v>
      </c>
      <c r="M69" s="14">
        <f t="shared" si="23"/>
        <v>110.30276794825836</v>
      </c>
      <c r="N69" s="14">
        <f t="shared" si="24"/>
        <v>723.0959232163605</v>
      </c>
    </row>
    <row r="70" spans="1:14" s="16" customFormat="1" ht="12.75">
      <c r="A70" s="12">
        <v>26</v>
      </c>
      <c r="B70" s="13" t="s">
        <v>117</v>
      </c>
      <c r="C70" s="14">
        <v>3.17</v>
      </c>
      <c r="D70" s="12">
        <v>6</v>
      </c>
      <c r="E70" s="15">
        <f>E68</f>
        <v>44.892</v>
      </c>
      <c r="F70" s="14">
        <f t="shared" si="17"/>
        <v>338.76333702000005</v>
      </c>
      <c r="G70" s="14">
        <f t="shared" si="27"/>
        <v>102.30652778004001</v>
      </c>
      <c r="H70" s="14">
        <f t="shared" si="26"/>
        <v>132.32095944001202</v>
      </c>
      <c r="I70" s="14">
        <f t="shared" si="28"/>
        <v>180.04471881137636</v>
      </c>
      <c r="J70" s="14">
        <f t="shared" si="21"/>
        <v>75.34355430514285</v>
      </c>
      <c r="K70" s="12" t="s">
        <v>118</v>
      </c>
      <c r="L70" s="14">
        <f t="shared" si="22"/>
        <v>828.7790973565714</v>
      </c>
      <c r="M70" s="14">
        <f t="shared" si="23"/>
        <v>149.18023752418284</v>
      </c>
      <c r="N70" s="14">
        <f t="shared" si="24"/>
        <v>977.9593348807542</v>
      </c>
    </row>
    <row r="71" spans="1:14" s="16" customFormat="1" ht="36" customHeight="1">
      <c r="A71" s="12">
        <v>27</v>
      </c>
      <c r="B71" s="13" t="s">
        <v>119</v>
      </c>
      <c r="C71" s="14">
        <v>0.87</v>
      </c>
      <c r="D71" s="12">
        <v>6</v>
      </c>
      <c r="E71" s="15">
        <f>E70</f>
        <v>44.892</v>
      </c>
      <c r="F71" s="14">
        <f t="shared" si="17"/>
        <v>92.97290321999999</v>
      </c>
      <c r="G71" s="14">
        <f t="shared" si="27"/>
        <v>28.077816772439995</v>
      </c>
      <c r="H71" s="14">
        <f t="shared" si="26"/>
        <v>36.31521599773199</v>
      </c>
      <c r="I71" s="14">
        <f t="shared" si="28"/>
        <v>49.412903900914</v>
      </c>
      <c r="J71" s="14">
        <f t="shared" si="21"/>
        <v>20.677883989108597</v>
      </c>
      <c r="K71" s="12" t="s">
        <v>67</v>
      </c>
      <c r="L71" s="14">
        <f t="shared" si="22"/>
        <v>227.45672388019457</v>
      </c>
      <c r="M71" s="14">
        <f t="shared" si="23"/>
        <v>40.94221029843502</v>
      </c>
      <c r="N71" s="14">
        <f t="shared" si="24"/>
        <v>268.3989341786296</v>
      </c>
    </row>
    <row r="72" spans="1:14" s="16" customFormat="1" ht="26.25">
      <c r="A72" s="12">
        <v>28</v>
      </c>
      <c r="B72" s="13" t="s">
        <v>68</v>
      </c>
      <c r="C72" s="14">
        <v>4.2</v>
      </c>
      <c r="D72" s="12">
        <v>5</v>
      </c>
      <c r="E72" s="15">
        <f>E69</f>
        <v>37.986</v>
      </c>
      <c r="F72" s="14">
        <f t="shared" si="17"/>
        <v>379.7878265999999</v>
      </c>
      <c r="G72" s="14">
        <f t="shared" si="27"/>
        <v>114.69592363319997</v>
      </c>
      <c r="H72" s="14">
        <f t="shared" si="26"/>
        <v>148.34512506995995</v>
      </c>
      <c r="I72" s="14">
        <f t="shared" si="28"/>
        <v>201.8482668451922</v>
      </c>
      <c r="J72" s="14">
        <f t="shared" si="21"/>
        <v>84.46771421483521</v>
      </c>
      <c r="K72" s="12" t="s">
        <v>69</v>
      </c>
      <c r="L72" s="14">
        <f t="shared" si="22"/>
        <v>929.1448563631873</v>
      </c>
      <c r="M72" s="14">
        <f t="shared" si="23"/>
        <v>167.2460741453737</v>
      </c>
      <c r="N72" s="14">
        <f t="shared" si="24"/>
        <v>1096.390930508561</v>
      </c>
    </row>
    <row r="73" spans="1:14" s="16" customFormat="1" ht="26.25">
      <c r="A73" s="12">
        <v>29</v>
      </c>
      <c r="B73" s="13" t="s">
        <v>70</v>
      </c>
      <c r="C73" s="14">
        <v>3.2</v>
      </c>
      <c r="D73" s="12">
        <v>5</v>
      </c>
      <c r="E73" s="15">
        <f>E65</f>
        <v>37.986</v>
      </c>
      <c r="F73" s="14">
        <f t="shared" si="17"/>
        <v>289.36215359999994</v>
      </c>
      <c r="G73" s="14">
        <f t="shared" si="27"/>
        <v>87.38737038719998</v>
      </c>
      <c r="H73" s="14">
        <f t="shared" si="26"/>
        <v>113.02485719615999</v>
      </c>
      <c r="I73" s="14">
        <f t="shared" si="28"/>
        <v>153.78915569157502</v>
      </c>
      <c r="J73" s="14">
        <f t="shared" si="21"/>
        <v>64.3563536874935</v>
      </c>
      <c r="K73" s="12" t="s">
        <v>71</v>
      </c>
      <c r="L73" s="14">
        <f t="shared" si="22"/>
        <v>707.9198905624285</v>
      </c>
      <c r="M73" s="14">
        <f t="shared" si="23"/>
        <v>127.42558030123712</v>
      </c>
      <c r="N73" s="14">
        <f t="shared" si="24"/>
        <v>835.3454708636656</v>
      </c>
    </row>
    <row r="74" spans="1:14" s="16" customFormat="1" ht="26.25">
      <c r="A74" s="12">
        <v>30</v>
      </c>
      <c r="B74" s="13" t="s">
        <v>72</v>
      </c>
      <c r="C74" s="14">
        <v>0.26</v>
      </c>
      <c r="D74" s="12">
        <v>5</v>
      </c>
      <c r="E74" s="15">
        <f>E73</f>
        <v>37.986</v>
      </c>
      <c r="F74" s="14">
        <f t="shared" si="17"/>
        <v>23.510674979999997</v>
      </c>
      <c r="G74" s="14">
        <f t="shared" si="27"/>
        <v>7.100223843959999</v>
      </c>
      <c r="H74" s="14">
        <f t="shared" si="26"/>
        <v>9.183269647187998</v>
      </c>
      <c r="I74" s="14">
        <f t="shared" si="28"/>
        <v>12.495368899940472</v>
      </c>
      <c r="J74" s="14">
        <f t="shared" si="21"/>
        <v>5.2289537371088475</v>
      </c>
      <c r="K74" s="12" t="s">
        <v>120</v>
      </c>
      <c r="L74" s="14">
        <f t="shared" si="22"/>
        <v>57.51849110819732</v>
      </c>
      <c r="M74" s="14">
        <f t="shared" si="23"/>
        <v>10.353328399475517</v>
      </c>
      <c r="N74" s="14">
        <f t="shared" si="24"/>
        <v>67.87181950767284</v>
      </c>
    </row>
    <row r="75" spans="1:14" s="16" customFormat="1" ht="26.25">
      <c r="A75" s="12">
        <v>31</v>
      </c>
      <c r="B75" s="13" t="s">
        <v>73</v>
      </c>
      <c r="C75" s="14">
        <v>0.79</v>
      </c>
      <c r="D75" s="12">
        <v>5</v>
      </c>
      <c r="E75" s="15">
        <f>E72</f>
        <v>37.986</v>
      </c>
      <c r="F75" s="14">
        <f aca="true" t="shared" si="29" ref="F75:F84">C75*E75*1.15*1.8*1.15</f>
        <v>71.43628167</v>
      </c>
      <c r="G75" s="14">
        <f aca="true" t="shared" si="30" ref="G75:G84">F75*0.302</f>
        <v>21.57375706434</v>
      </c>
      <c r="H75" s="14">
        <f aca="true" t="shared" si="31" ref="H75:H84">(F75+G75)*0.3</f>
        <v>27.903011620302</v>
      </c>
      <c r="I75" s="14">
        <f aca="true" t="shared" si="32" ref="I75:I84">(F75+G75+H75)*0.314</f>
        <v>37.966697811357584</v>
      </c>
      <c r="J75" s="14">
        <f aca="true" t="shared" si="33" ref="J75:J84">(F75+G75+H75+I75)*0.1</f>
        <v>15.887974816599959</v>
      </c>
      <c r="K75" s="12" t="s">
        <v>34</v>
      </c>
      <c r="L75" s="14">
        <f aca="true" t="shared" si="34" ref="L75:L84">SUM(F75:J75)</f>
        <v>174.76772298259954</v>
      </c>
      <c r="M75" s="14">
        <f aca="true" t="shared" si="35" ref="M75:M84">L75*0.18</f>
        <v>31.458190136867916</v>
      </c>
      <c r="N75" s="14">
        <f aca="true" t="shared" si="36" ref="N75:N84">L75+M75</f>
        <v>206.22591311946746</v>
      </c>
    </row>
    <row r="76" spans="1:14" s="16" customFormat="1" ht="12.75">
      <c r="A76" s="12"/>
      <c r="B76" s="31" t="s">
        <v>74</v>
      </c>
      <c r="C76" s="14">
        <v>1.09</v>
      </c>
      <c r="D76" s="12">
        <v>5</v>
      </c>
      <c r="E76" s="15">
        <f>E75</f>
        <v>37.986</v>
      </c>
      <c r="F76" s="14">
        <f t="shared" si="29"/>
        <v>98.56398356999998</v>
      </c>
      <c r="G76" s="14">
        <f t="shared" si="30"/>
        <v>29.76632303813999</v>
      </c>
      <c r="H76" s="14">
        <f t="shared" si="31"/>
        <v>38.49909198244199</v>
      </c>
      <c r="I76" s="14">
        <f t="shared" si="32"/>
        <v>52.38443115744274</v>
      </c>
      <c r="J76" s="14">
        <f t="shared" si="33"/>
        <v>21.921382974802473</v>
      </c>
      <c r="K76" s="12" t="s">
        <v>34</v>
      </c>
      <c r="L76" s="14">
        <f t="shared" si="34"/>
        <v>241.1352127228272</v>
      </c>
      <c r="M76" s="14">
        <f t="shared" si="35"/>
        <v>43.404338290108896</v>
      </c>
      <c r="N76" s="14">
        <f t="shared" si="36"/>
        <v>284.5395510129361</v>
      </c>
    </row>
    <row r="77" spans="1:14" s="16" customFormat="1" ht="26.25">
      <c r="A77" s="12">
        <f>A75+1</f>
        <v>32</v>
      </c>
      <c r="B77" s="13" t="s">
        <v>75</v>
      </c>
      <c r="C77" s="14">
        <v>2.07</v>
      </c>
      <c r="D77" s="12">
        <v>5</v>
      </c>
      <c r="E77" s="15">
        <f>E76</f>
        <v>37.986</v>
      </c>
      <c r="F77" s="14">
        <f t="shared" si="29"/>
        <v>187.18114310999997</v>
      </c>
      <c r="G77" s="14">
        <f t="shared" si="30"/>
        <v>56.52870521921999</v>
      </c>
      <c r="H77" s="14">
        <f t="shared" si="31"/>
        <v>73.11295449876597</v>
      </c>
      <c r="I77" s="14">
        <f t="shared" si="32"/>
        <v>99.48236008798759</v>
      </c>
      <c r="J77" s="14">
        <f t="shared" si="33"/>
        <v>41.63051629159735</v>
      </c>
      <c r="K77" s="12" t="s">
        <v>34</v>
      </c>
      <c r="L77" s="14">
        <f t="shared" si="34"/>
        <v>457.93567920757084</v>
      </c>
      <c r="M77" s="14">
        <f t="shared" si="35"/>
        <v>82.42842225736275</v>
      </c>
      <c r="N77" s="14">
        <f t="shared" si="36"/>
        <v>540.3641014649336</v>
      </c>
    </row>
    <row r="78" spans="1:14" s="16" customFormat="1" ht="12.75">
      <c r="A78" s="12"/>
      <c r="B78" s="31" t="s">
        <v>76</v>
      </c>
      <c r="C78" s="14">
        <v>2.41</v>
      </c>
      <c r="D78" s="12">
        <v>5</v>
      </c>
      <c r="E78" s="15">
        <f>E77</f>
        <v>37.986</v>
      </c>
      <c r="F78" s="14">
        <f t="shared" si="29"/>
        <v>217.92587193</v>
      </c>
      <c r="G78" s="14">
        <f t="shared" si="30"/>
        <v>65.81361332286</v>
      </c>
      <c r="H78" s="14">
        <f t="shared" si="31"/>
        <v>85.12184557585799</v>
      </c>
      <c r="I78" s="14">
        <f t="shared" si="32"/>
        <v>115.82245788021746</v>
      </c>
      <c r="J78" s="14">
        <f t="shared" si="33"/>
        <v>48.46837887089355</v>
      </c>
      <c r="K78" s="12" t="s">
        <v>34</v>
      </c>
      <c r="L78" s="14">
        <f t="shared" si="34"/>
        <v>533.152167579829</v>
      </c>
      <c r="M78" s="14">
        <f t="shared" si="35"/>
        <v>95.96739016436922</v>
      </c>
      <c r="N78" s="14">
        <f t="shared" si="36"/>
        <v>629.1195577441982</v>
      </c>
    </row>
    <row r="79" spans="1:14" s="16" customFormat="1" ht="26.25">
      <c r="A79" s="12">
        <f>A77+1</f>
        <v>33</v>
      </c>
      <c r="B79" s="13" t="s">
        <v>77</v>
      </c>
      <c r="C79" s="14">
        <v>0.56</v>
      </c>
      <c r="D79" s="12">
        <v>5</v>
      </c>
      <c r="E79" s="15">
        <f>E74</f>
        <v>37.986</v>
      </c>
      <c r="F79" s="14">
        <f t="shared" si="29"/>
        <v>50.638376879999996</v>
      </c>
      <c r="G79" s="14">
        <f t="shared" si="30"/>
        <v>15.292789817759997</v>
      </c>
      <c r="H79" s="14">
        <f t="shared" si="31"/>
        <v>19.779350009327995</v>
      </c>
      <c r="I79" s="14">
        <f t="shared" si="32"/>
        <v>26.91310224602563</v>
      </c>
      <c r="J79" s="14">
        <f t="shared" si="33"/>
        <v>11.262361895311363</v>
      </c>
      <c r="K79" s="12" t="s">
        <v>78</v>
      </c>
      <c r="L79" s="14">
        <f t="shared" si="34"/>
        <v>123.88598084842498</v>
      </c>
      <c r="M79" s="14">
        <f t="shared" si="35"/>
        <v>22.299476552716495</v>
      </c>
      <c r="N79" s="14">
        <f t="shared" si="36"/>
        <v>146.18545740114146</v>
      </c>
    </row>
    <row r="80" spans="1:14" s="16" customFormat="1" ht="26.25">
      <c r="A80" s="12"/>
      <c r="B80" s="31" t="s">
        <v>79</v>
      </c>
      <c r="C80" s="14">
        <v>0.3</v>
      </c>
      <c r="D80" s="12">
        <v>5</v>
      </c>
      <c r="E80" s="15">
        <f aca="true" t="shared" si="37" ref="E80:E101">E79</f>
        <v>37.986</v>
      </c>
      <c r="F80" s="14">
        <f t="shared" si="29"/>
        <v>27.127701899999995</v>
      </c>
      <c r="G80" s="14">
        <f t="shared" si="30"/>
        <v>8.192565973799999</v>
      </c>
      <c r="H80" s="14">
        <f t="shared" si="31"/>
        <v>10.596080362139997</v>
      </c>
      <c r="I80" s="14">
        <f t="shared" si="32"/>
        <v>14.417733346085157</v>
      </c>
      <c r="J80" s="14">
        <f t="shared" si="33"/>
        <v>6.033408158202516</v>
      </c>
      <c r="K80" s="12" t="s">
        <v>80</v>
      </c>
      <c r="L80" s="14">
        <f t="shared" si="34"/>
        <v>66.36748974022767</v>
      </c>
      <c r="M80" s="14">
        <f t="shared" si="35"/>
        <v>11.94614815324098</v>
      </c>
      <c r="N80" s="14">
        <f t="shared" si="36"/>
        <v>78.31363789346865</v>
      </c>
    </row>
    <row r="81" spans="1:14" s="16" customFormat="1" ht="37.5" customHeight="1">
      <c r="A81" s="12">
        <f>A79+1</f>
        <v>34</v>
      </c>
      <c r="B81" s="13" t="s">
        <v>81</v>
      </c>
      <c r="C81" s="14">
        <v>0.72</v>
      </c>
      <c r="D81" s="12">
        <v>5</v>
      </c>
      <c r="E81" s="15">
        <f t="shared" si="37"/>
        <v>37.986</v>
      </c>
      <c r="F81" s="14">
        <f t="shared" si="29"/>
        <v>65.10648455999998</v>
      </c>
      <c r="G81" s="14">
        <f t="shared" si="30"/>
        <v>19.662158337119994</v>
      </c>
      <c r="H81" s="14">
        <f t="shared" si="31"/>
        <v>25.430592869135992</v>
      </c>
      <c r="I81" s="14">
        <f t="shared" si="32"/>
        <v>34.60256003060437</v>
      </c>
      <c r="J81" s="14">
        <f t="shared" si="33"/>
        <v>14.480179579686036</v>
      </c>
      <c r="K81" s="12" t="s">
        <v>121</v>
      </c>
      <c r="L81" s="14">
        <f t="shared" si="34"/>
        <v>159.28197537654637</v>
      </c>
      <c r="M81" s="14">
        <f t="shared" si="35"/>
        <v>28.670755567778347</v>
      </c>
      <c r="N81" s="14">
        <f t="shared" si="36"/>
        <v>187.9527309443247</v>
      </c>
    </row>
    <row r="82" spans="1:14" s="16" customFormat="1" ht="12.75">
      <c r="A82" s="12"/>
      <c r="B82" s="31" t="s">
        <v>82</v>
      </c>
      <c r="C82" s="14">
        <v>0.53</v>
      </c>
      <c r="D82" s="12">
        <v>5</v>
      </c>
      <c r="E82" s="15">
        <f t="shared" si="37"/>
        <v>37.986</v>
      </c>
      <c r="F82" s="14">
        <f t="shared" si="29"/>
        <v>47.925606689999995</v>
      </c>
      <c r="G82" s="14">
        <f t="shared" si="30"/>
        <v>14.473533220379998</v>
      </c>
      <c r="H82" s="14">
        <f t="shared" si="31"/>
        <v>18.719741973113997</v>
      </c>
      <c r="I82" s="14">
        <f t="shared" si="32"/>
        <v>25.471328911417114</v>
      </c>
      <c r="J82" s="14">
        <f t="shared" si="33"/>
        <v>10.659021079491112</v>
      </c>
      <c r="K82" s="12" t="s">
        <v>121</v>
      </c>
      <c r="L82" s="14">
        <f t="shared" si="34"/>
        <v>117.24923187440223</v>
      </c>
      <c r="M82" s="14">
        <f t="shared" si="35"/>
        <v>21.1048617373924</v>
      </c>
      <c r="N82" s="14">
        <f t="shared" si="36"/>
        <v>138.35409361179464</v>
      </c>
    </row>
    <row r="83" spans="1:14" s="16" customFormat="1" ht="12.75">
      <c r="A83" s="12">
        <f>A81+1</f>
        <v>35</v>
      </c>
      <c r="B83" s="13" t="s">
        <v>122</v>
      </c>
      <c r="C83" s="14">
        <v>0.71</v>
      </c>
      <c r="D83" s="12">
        <v>5</v>
      </c>
      <c r="E83" s="15">
        <f t="shared" si="37"/>
        <v>37.986</v>
      </c>
      <c r="F83" s="14">
        <f t="shared" si="29"/>
        <v>64.20222782999998</v>
      </c>
      <c r="G83" s="14">
        <f t="shared" si="30"/>
        <v>19.389072804659996</v>
      </c>
      <c r="H83" s="14">
        <f t="shared" si="31"/>
        <v>25.077390190397992</v>
      </c>
      <c r="I83" s="14">
        <f t="shared" si="32"/>
        <v>34.1219689190682</v>
      </c>
      <c r="J83" s="14">
        <f t="shared" si="33"/>
        <v>14.279065974412617</v>
      </c>
      <c r="K83" s="12" t="s">
        <v>123</v>
      </c>
      <c r="L83" s="14">
        <f t="shared" si="34"/>
        <v>157.0697257185388</v>
      </c>
      <c r="M83" s="14">
        <f t="shared" si="35"/>
        <v>28.27255062933698</v>
      </c>
      <c r="N83" s="14">
        <f t="shared" si="36"/>
        <v>185.34227634787578</v>
      </c>
    </row>
    <row r="84" spans="1:14" s="16" customFormat="1" ht="26.25">
      <c r="A84" s="12">
        <f>A83+1</f>
        <v>36</v>
      </c>
      <c r="B84" s="31" t="s">
        <v>124</v>
      </c>
      <c r="C84" s="14">
        <v>1</v>
      </c>
      <c r="D84" s="12">
        <v>5</v>
      </c>
      <c r="E84" s="15">
        <f t="shared" si="37"/>
        <v>37.986</v>
      </c>
      <c r="F84" s="14">
        <f t="shared" si="29"/>
        <v>90.42567299999999</v>
      </c>
      <c r="G84" s="14">
        <f t="shared" si="30"/>
        <v>27.308553245999995</v>
      </c>
      <c r="H84" s="14">
        <f t="shared" si="31"/>
        <v>35.3202678738</v>
      </c>
      <c r="I84" s="14">
        <f t="shared" si="32"/>
        <v>48.059111153617195</v>
      </c>
      <c r="J84" s="14">
        <f t="shared" si="33"/>
        <v>20.11136052734172</v>
      </c>
      <c r="K84" s="12" t="s">
        <v>59</v>
      </c>
      <c r="L84" s="14">
        <f t="shared" si="34"/>
        <v>221.22496580075892</v>
      </c>
      <c r="M84" s="14">
        <f t="shared" si="35"/>
        <v>39.82049384413661</v>
      </c>
      <c r="N84" s="14">
        <f t="shared" si="36"/>
        <v>261.0454596448955</v>
      </c>
    </row>
    <row r="85" spans="1:14" s="16" customFormat="1" ht="12.75">
      <c r="A85" s="12">
        <f aca="true" t="shared" si="38" ref="A85:A101">A84+1</f>
        <v>37</v>
      </c>
      <c r="B85" s="32" t="s">
        <v>154</v>
      </c>
      <c r="C85" s="14">
        <v>2</v>
      </c>
      <c r="D85" s="12">
        <v>5</v>
      </c>
      <c r="E85" s="15">
        <f t="shared" si="37"/>
        <v>37.986</v>
      </c>
      <c r="F85" s="14">
        <f>C85*E85*1.15*1.8*1.15</f>
        <v>180.85134599999998</v>
      </c>
      <c r="G85" s="14">
        <f>F85*0.302</f>
        <v>54.61710649199999</v>
      </c>
      <c r="H85" s="14">
        <f>(F85+G85)*0.3</f>
        <v>70.6405357476</v>
      </c>
      <c r="I85" s="14">
        <f>(F85+G85+H85)*0.314</f>
        <v>96.11822230723439</v>
      </c>
      <c r="J85" s="14">
        <f>(F85+G85+H85+I85)*0.1</f>
        <v>40.22272105468344</v>
      </c>
      <c r="K85" s="12" t="s">
        <v>153</v>
      </c>
      <c r="L85" s="14">
        <f>SUM(F85:J85)</f>
        <v>442.44993160151785</v>
      </c>
      <c r="M85" s="14">
        <f>L85*0.18</f>
        <v>79.64098768827321</v>
      </c>
      <c r="N85" s="14">
        <f>L85+M85</f>
        <v>522.090919289791</v>
      </c>
    </row>
    <row r="86" spans="1:14" s="16" customFormat="1" ht="26.25">
      <c r="A86" s="12">
        <f t="shared" si="38"/>
        <v>38</v>
      </c>
      <c r="B86" s="13" t="s">
        <v>155</v>
      </c>
      <c r="C86" s="14">
        <v>3</v>
      </c>
      <c r="D86" s="12">
        <v>5</v>
      </c>
      <c r="E86" s="15">
        <f t="shared" si="37"/>
        <v>37.986</v>
      </c>
      <c r="F86" s="14">
        <f>C86*E86*1.15*1.8*1.15</f>
        <v>271.27701899999994</v>
      </c>
      <c r="G86" s="14">
        <f>F86*0.302</f>
        <v>81.92565973799998</v>
      </c>
      <c r="H86" s="14">
        <f>(F86+G86)*0.3</f>
        <v>105.96080362139998</v>
      </c>
      <c r="I86" s="14">
        <f>(F86+G86+H86)*0.314</f>
        <v>144.17733346085157</v>
      </c>
      <c r="J86" s="14">
        <f>(F86+G86+H86+I86)*0.1</f>
        <v>60.33408158202515</v>
      </c>
      <c r="K86" s="12" t="s">
        <v>120</v>
      </c>
      <c r="L86" s="14">
        <f>SUM(F86:J86)</f>
        <v>663.6748974022767</v>
      </c>
      <c r="M86" s="14">
        <f>L86*0.18</f>
        <v>119.46148153240979</v>
      </c>
      <c r="N86" s="14">
        <f>L86+M86</f>
        <v>783.1363789346865</v>
      </c>
    </row>
    <row r="87" spans="1:14" s="16" customFormat="1" ht="26.25">
      <c r="A87" s="12">
        <f t="shared" si="38"/>
        <v>39</v>
      </c>
      <c r="B87" s="13" t="s">
        <v>156</v>
      </c>
      <c r="C87" s="14">
        <v>2</v>
      </c>
      <c r="D87" s="12">
        <v>5</v>
      </c>
      <c r="E87" s="15">
        <f t="shared" si="37"/>
        <v>37.986</v>
      </c>
      <c r="F87" s="14">
        <f>C87*E87*1.15*1.8*1.15</f>
        <v>180.85134599999998</v>
      </c>
      <c r="G87" s="14">
        <f>F87*0.302</f>
        <v>54.61710649199999</v>
      </c>
      <c r="H87" s="14">
        <f>(F87+G87)*0.3</f>
        <v>70.6405357476</v>
      </c>
      <c r="I87" s="14">
        <f>(F87+G87+H87)*0.314</f>
        <v>96.11822230723439</v>
      </c>
      <c r="J87" s="14">
        <f>(F87+G87+H87+I87)*0.1</f>
        <v>40.22272105468344</v>
      </c>
      <c r="K87" s="12" t="s">
        <v>120</v>
      </c>
      <c r="L87" s="14">
        <f>SUM(F87:J87)</f>
        <v>442.44993160151785</v>
      </c>
      <c r="M87" s="14">
        <f>L87*0.18</f>
        <v>79.64098768827321</v>
      </c>
      <c r="N87" s="14">
        <f>L87+M87</f>
        <v>522.090919289791</v>
      </c>
    </row>
    <row r="88" spans="1:14" s="16" customFormat="1" ht="12.75">
      <c r="A88" s="12">
        <f t="shared" si="38"/>
        <v>40</v>
      </c>
      <c r="B88" s="32" t="s">
        <v>163</v>
      </c>
      <c r="C88" s="14">
        <v>0.72</v>
      </c>
      <c r="D88" s="12">
        <v>5</v>
      </c>
      <c r="E88" s="15">
        <f t="shared" si="37"/>
        <v>37.986</v>
      </c>
      <c r="F88" s="14">
        <f aca="true" t="shared" si="39" ref="F88:F101">C88*E88*1.15*1.8*1.15</f>
        <v>65.10648455999998</v>
      </c>
      <c r="G88" s="14">
        <f aca="true" t="shared" si="40" ref="G88:G100">F88*0.302</f>
        <v>19.662158337119994</v>
      </c>
      <c r="H88" s="14">
        <f aca="true" t="shared" si="41" ref="H88:H101">(F88+G88)*0.3</f>
        <v>25.430592869135992</v>
      </c>
      <c r="I88" s="14">
        <f aca="true" t="shared" si="42" ref="I88:I101">(F88+G88+H88)*0.314</f>
        <v>34.60256003060437</v>
      </c>
      <c r="J88" s="14">
        <f aca="true" t="shared" si="43" ref="J88:J101">(F88+G88+H88+I88)*0.1</f>
        <v>14.480179579686036</v>
      </c>
      <c r="K88" s="12" t="s">
        <v>34</v>
      </c>
      <c r="L88" s="14">
        <f aca="true" t="shared" si="44" ref="L88:L101">SUM(F88:J88)</f>
        <v>159.28197537654637</v>
      </c>
      <c r="M88" s="14">
        <f aca="true" t="shared" si="45" ref="M88:M101">L88*0.18</f>
        <v>28.670755567778347</v>
      </c>
      <c r="N88" s="14">
        <f aca="true" t="shared" si="46" ref="N88:N101">L88+M88</f>
        <v>187.9527309443247</v>
      </c>
    </row>
    <row r="89" spans="1:14" s="16" customFormat="1" ht="26.25">
      <c r="A89" s="12">
        <f t="shared" si="38"/>
        <v>41</v>
      </c>
      <c r="B89" s="13" t="s">
        <v>164</v>
      </c>
      <c r="C89" s="14">
        <v>1.16</v>
      </c>
      <c r="D89" s="12">
        <v>5</v>
      </c>
      <c r="E89" s="15">
        <f t="shared" si="37"/>
        <v>37.986</v>
      </c>
      <c r="F89" s="14">
        <f t="shared" si="39"/>
        <v>104.89378067999996</v>
      </c>
      <c r="G89" s="14">
        <f t="shared" si="40"/>
        <v>31.677921765359986</v>
      </c>
      <c r="H89" s="14">
        <f t="shared" si="41"/>
        <v>40.971510733607985</v>
      </c>
      <c r="I89" s="14">
        <f t="shared" si="42"/>
        <v>55.74856893819594</v>
      </c>
      <c r="J89" s="14">
        <f t="shared" si="43"/>
        <v>23.329178211716393</v>
      </c>
      <c r="K89" s="12" t="s">
        <v>153</v>
      </c>
      <c r="L89" s="14">
        <f t="shared" si="44"/>
        <v>256.6209603288803</v>
      </c>
      <c r="M89" s="14">
        <f t="shared" si="45"/>
        <v>46.19177285919845</v>
      </c>
      <c r="N89" s="14">
        <f t="shared" si="46"/>
        <v>302.81273318807877</v>
      </c>
    </row>
    <row r="90" spans="1:14" s="16" customFormat="1" ht="12.75">
      <c r="A90" s="12">
        <f t="shared" si="38"/>
        <v>42</v>
      </c>
      <c r="B90" s="13" t="s">
        <v>165</v>
      </c>
      <c r="C90" s="14">
        <v>0.51</v>
      </c>
      <c r="D90" s="12">
        <v>5</v>
      </c>
      <c r="E90" s="15">
        <f t="shared" si="37"/>
        <v>37.986</v>
      </c>
      <c r="F90" s="14">
        <f t="shared" si="39"/>
        <v>46.11709322999999</v>
      </c>
      <c r="G90" s="14">
        <f t="shared" si="40"/>
        <v>13.927362155459996</v>
      </c>
      <c r="H90" s="14">
        <f t="shared" si="41"/>
        <v>18.013336615637993</v>
      </c>
      <c r="I90" s="14">
        <f t="shared" si="42"/>
        <v>24.510146688344765</v>
      </c>
      <c r="J90" s="14">
        <f t="shared" si="43"/>
        <v>10.256793868944275</v>
      </c>
      <c r="K90" s="12" t="s">
        <v>157</v>
      </c>
      <c r="L90" s="14">
        <f t="shared" si="44"/>
        <v>112.82473255838701</v>
      </c>
      <c r="M90" s="14">
        <f t="shared" si="45"/>
        <v>20.30845186050966</v>
      </c>
      <c r="N90" s="14">
        <f t="shared" si="46"/>
        <v>133.13318441889666</v>
      </c>
    </row>
    <row r="91" spans="1:14" s="16" customFormat="1" ht="26.25">
      <c r="A91" s="12">
        <f t="shared" si="38"/>
        <v>43</v>
      </c>
      <c r="B91" s="13" t="s">
        <v>158</v>
      </c>
      <c r="C91" s="14">
        <v>0.72</v>
      </c>
      <c r="D91" s="12">
        <v>5</v>
      </c>
      <c r="E91" s="15">
        <f t="shared" si="37"/>
        <v>37.986</v>
      </c>
      <c r="F91" s="14">
        <f t="shared" si="39"/>
        <v>65.10648455999998</v>
      </c>
      <c r="G91" s="14">
        <f t="shared" si="40"/>
        <v>19.662158337119994</v>
      </c>
      <c r="H91" s="14">
        <f t="shared" si="41"/>
        <v>25.430592869135992</v>
      </c>
      <c r="I91" s="14">
        <f t="shared" si="42"/>
        <v>34.60256003060437</v>
      </c>
      <c r="J91" s="14">
        <f t="shared" si="43"/>
        <v>14.480179579686036</v>
      </c>
      <c r="K91" s="12" t="s">
        <v>159</v>
      </c>
      <c r="L91" s="14">
        <f t="shared" si="44"/>
        <v>159.28197537654637</v>
      </c>
      <c r="M91" s="14">
        <f t="shared" si="45"/>
        <v>28.670755567778347</v>
      </c>
      <c r="N91" s="14">
        <f t="shared" si="46"/>
        <v>187.9527309443247</v>
      </c>
    </row>
    <row r="92" spans="1:14" s="16" customFormat="1" ht="12.75">
      <c r="A92" s="12">
        <f t="shared" si="38"/>
        <v>44</v>
      </c>
      <c r="B92" s="13" t="s">
        <v>160</v>
      </c>
      <c r="C92" s="14">
        <v>0.54</v>
      </c>
      <c r="D92" s="12">
        <v>5</v>
      </c>
      <c r="E92" s="15">
        <f t="shared" si="37"/>
        <v>37.986</v>
      </c>
      <c r="F92" s="14">
        <f t="shared" si="39"/>
        <v>48.82986341999999</v>
      </c>
      <c r="G92" s="14">
        <f t="shared" si="40"/>
        <v>14.746618752839996</v>
      </c>
      <c r="H92" s="14">
        <f t="shared" si="41"/>
        <v>19.072944651851994</v>
      </c>
      <c r="I92" s="14">
        <f t="shared" si="42"/>
        <v>25.951920022953285</v>
      </c>
      <c r="J92" s="14">
        <f t="shared" si="43"/>
        <v>10.860134684764528</v>
      </c>
      <c r="K92" s="12" t="s">
        <v>161</v>
      </c>
      <c r="L92" s="14">
        <f t="shared" si="44"/>
        <v>119.4614815324098</v>
      </c>
      <c r="M92" s="14">
        <f t="shared" si="45"/>
        <v>21.503066675833765</v>
      </c>
      <c r="N92" s="14">
        <f t="shared" si="46"/>
        <v>140.96454820824357</v>
      </c>
    </row>
    <row r="93" spans="1:14" s="16" customFormat="1" ht="26.25">
      <c r="A93" s="12">
        <f t="shared" si="38"/>
        <v>45</v>
      </c>
      <c r="B93" s="13" t="s">
        <v>166</v>
      </c>
      <c r="C93" s="14">
        <v>0.75</v>
      </c>
      <c r="D93" s="12">
        <v>5</v>
      </c>
      <c r="E93" s="15">
        <f t="shared" si="37"/>
        <v>37.986</v>
      </c>
      <c r="F93" s="14">
        <f t="shared" si="39"/>
        <v>67.81925474999998</v>
      </c>
      <c r="G93" s="14">
        <f t="shared" si="40"/>
        <v>20.481414934499995</v>
      </c>
      <c r="H93" s="14">
        <f t="shared" si="41"/>
        <v>26.490200905349994</v>
      </c>
      <c r="I93" s="14">
        <f t="shared" si="42"/>
        <v>36.04433336521289</v>
      </c>
      <c r="J93" s="14">
        <f t="shared" si="43"/>
        <v>15.083520395506287</v>
      </c>
      <c r="K93" s="12" t="s">
        <v>162</v>
      </c>
      <c r="L93" s="14">
        <f t="shared" si="44"/>
        <v>165.91872435056916</v>
      </c>
      <c r="M93" s="14">
        <f t="shared" si="45"/>
        <v>29.865370383102448</v>
      </c>
      <c r="N93" s="14">
        <f t="shared" si="46"/>
        <v>195.78409473367162</v>
      </c>
    </row>
    <row r="94" spans="1:14" s="16" customFormat="1" ht="12.75">
      <c r="A94" s="12">
        <f t="shared" si="38"/>
        <v>46</v>
      </c>
      <c r="B94" s="32" t="s">
        <v>175</v>
      </c>
      <c r="C94" s="14">
        <v>1.17</v>
      </c>
      <c r="D94" s="12">
        <v>5</v>
      </c>
      <c r="E94" s="15">
        <f t="shared" si="37"/>
        <v>37.986</v>
      </c>
      <c r="F94" s="14">
        <f t="shared" si="39"/>
        <v>105.79803740999999</v>
      </c>
      <c r="G94" s="14">
        <f t="shared" si="40"/>
        <v>31.951007297819995</v>
      </c>
      <c r="H94" s="14">
        <f t="shared" si="41"/>
        <v>41.32471341234599</v>
      </c>
      <c r="I94" s="14">
        <f t="shared" si="42"/>
        <v>56.22916004973212</v>
      </c>
      <c r="J94" s="14">
        <f t="shared" si="43"/>
        <v>23.530291816989813</v>
      </c>
      <c r="K94" s="12" t="s">
        <v>120</v>
      </c>
      <c r="L94" s="14">
        <f t="shared" si="44"/>
        <v>258.83320998688794</v>
      </c>
      <c r="M94" s="14">
        <f t="shared" si="45"/>
        <v>46.589977797639825</v>
      </c>
      <c r="N94" s="14">
        <f t="shared" si="46"/>
        <v>305.4231877845278</v>
      </c>
    </row>
    <row r="95" spans="1:14" s="16" customFormat="1" ht="12.75">
      <c r="A95" s="12">
        <f t="shared" si="38"/>
        <v>47</v>
      </c>
      <c r="B95" s="13" t="s">
        <v>167</v>
      </c>
      <c r="C95" s="14">
        <v>3.34</v>
      </c>
      <c r="D95" s="12">
        <v>5</v>
      </c>
      <c r="E95" s="15">
        <f t="shared" si="37"/>
        <v>37.986</v>
      </c>
      <c r="F95" s="14">
        <f t="shared" si="39"/>
        <v>302.0217478199999</v>
      </c>
      <c r="G95" s="14">
        <f t="shared" si="40"/>
        <v>91.21056784163997</v>
      </c>
      <c r="H95" s="14">
        <f t="shared" si="41"/>
        <v>117.96969469849195</v>
      </c>
      <c r="I95" s="14">
        <f t="shared" si="42"/>
        <v>160.51743125308138</v>
      </c>
      <c r="J95" s="14">
        <f t="shared" si="43"/>
        <v>67.17194416132132</v>
      </c>
      <c r="K95" s="12" t="s">
        <v>120</v>
      </c>
      <c r="L95" s="14">
        <f t="shared" si="44"/>
        <v>738.8913857745345</v>
      </c>
      <c r="M95" s="14">
        <f t="shared" si="45"/>
        <v>133.0004494394162</v>
      </c>
      <c r="N95" s="14">
        <f t="shared" si="46"/>
        <v>871.8918352139507</v>
      </c>
    </row>
    <row r="96" spans="1:14" s="16" customFormat="1" ht="21.75" customHeight="1">
      <c r="A96" s="12">
        <f t="shared" si="38"/>
        <v>48</v>
      </c>
      <c r="B96" s="46" t="s">
        <v>168</v>
      </c>
      <c r="C96" s="14">
        <v>2.53</v>
      </c>
      <c r="D96" s="12">
        <v>5</v>
      </c>
      <c r="E96" s="15">
        <f t="shared" si="37"/>
        <v>37.986</v>
      </c>
      <c r="F96" s="14">
        <f t="shared" si="39"/>
        <v>228.77695268999992</v>
      </c>
      <c r="G96" s="14">
        <f t="shared" si="40"/>
        <v>69.09063971237997</v>
      </c>
      <c r="H96" s="14">
        <f t="shared" si="41"/>
        <v>89.36027772071397</v>
      </c>
      <c r="I96" s="14">
        <f t="shared" si="42"/>
        <v>121.58955121865147</v>
      </c>
      <c r="J96" s="14">
        <f t="shared" si="43"/>
        <v>50.88174213417454</v>
      </c>
      <c r="K96" s="12" t="s">
        <v>120</v>
      </c>
      <c r="L96" s="14">
        <f t="shared" si="44"/>
        <v>559.6991634759198</v>
      </c>
      <c r="M96" s="14">
        <f t="shared" si="45"/>
        <v>100.74584942566557</v>
      </c>
      <c r="N96" s="14">
        <f t="shared" si="46"/>
        <v>660.4450129015854</v>
      </c>
    </row>
    <row r="97" spans="1:14" s="16" customFormat="1" ht="21.75" customHeight="1">
      <c r="A97" s="12">
        <f t="shared" si="38"/>
        <v>49</v>
      </c>
      <c r="B97" s="13" t="s">
        <v>169</v>
      </c>
      <c r="C97" s="14">
        <v>0.52</v>
      </c>
      <c r="D97" s="12">
        <v>5</v>
      </c>
      <c r="E97" s="15">
        <f t="shared" si="37"/>
        <v>37.986</v>
      </c>
      <c r="F97" s="14">
        <f t="shared" si="39"/>
        <v>47.021349959999995</v>
      </c>
      <c r="G97" s="14">
        <f t="shared" si="40"/>
        <v>14.200447687919999</v>
      </c>
      <c r="H97" s="14">
        <f t="shared" si="41"/>
        <v>18.366539294375997</v>
      </c>
      <c r="I97" s="14">
        <f t="shared" si="42"/>
        <v>24.990737799880943</v>
      </c>
      <c r="J97" s="14">
        <f t="shared" si="43"/>
        <v>10.457907474217695</v>
      </c>
      <c r="K97" s="12" t="s">
        <v>120</v>
      </c>
      <c r="L97" s="14">
        <f t="shared" si="44"/>
        <v>115.03698221639463</v>
      </c>
      <c r="M97" s="14">
        <f t="shared" si="45"/>
        <v>20.706656798951034</v>
      </c>
      <c r="N97" s="14">
        <f t="shared" si="46"/>
        <v>135.74363901534568</v>
      </c>
    </row>
    <row r="98" spans="1:14" s="16" customFormat="1" ht="21.75" customHeight="1">
      <c r="A98" s="12">
        <f t="shared" si="38"/>
        <v>50</v>
      </c>
      <c r="B98" s="13" t="s">
        <v>170</v>
      </c>
      <c r="C98" s="14">
        <v>8.4</v>
      </c>
      <c r="D98" s="12">
        <v>5</v>
      </c>
      <c r="E98" s="15">
        <f t="shared" si="37"/>
        <v>37.986</v>
      </c>
      <c r="F98" s="14">
        <f t="shared" si="39"/>
        <v>759.5756531999998</v>
      </c>
      <c r="G98" s="14">
        <f t="shared" si="40"/>
        <v>229.39184726639994</v>
      </c>
      <c r="H98" s="14">
        <f t="shared" si="41"/>
        <v>296.6902501399199</v>
      </c>
      <c r="I98" s="14">
        <f t="shared" si="42"/>
        <v>403.6965336903844</v>
      </c>
      <c r="J98" s="14">
        <f t="shared" si="43"/>
        <v>168.93542842967042</v>
      </c>
      <c r="K98" s="12" t="s">
        <v>171</v>
      </c>
      <c r="L98" s="14">
        <f t="shared" si="44"/>
        <v>1858.2897127263745</v>
      </c>
      <c r="M98" s="14">
        <f t="shared" si="45"/>
        <v>334.4921482907474</v>
      </c>
      <c r="N98" s="14">
        <f t="shared" si="46"/>
        <v>2192.781861017122</v>
      </c>
    </row>
    <row r="99" spans="1:14" s="16" customFormat="1" ht="21.75" customHeight="1">
      <c r="A99" s="12">
        <f t="shared" si="38"/>
        <v>51</v>
      </c>
      <c r="B99" s="13" t="s">
        <v>172</v>
      </c>
      <c r="C99" s="14">
        <v>8</v>
      </c>
      <c r="D99" s="12">
        <v>5</v>
      </c>
      <c r="E99" s="15">
        <f t="shared" si="37"/>
        <v>37.986</v>
      </c>
      <c r="F99" s="14">
        <f t="shared" si="39"/>
        <v>723.4053839999999</v>
      </c>
      <c r="G99" s="14">
        <f t="shared" si="40"/>
        <v>218.46842596799996</v>
      </c>
      <c r="H99" s="14">
        <f t="shared" si="41"/>
        <v>282.5621429904</v>
      </c>
      <c r="I99" s="14">
        <f t="shared" si="42"/>
        <v>384.47288922893756</v>
      </c>
      <c r="J99" s="14">
        <f t="shared" si="43"/>
        <v>160.89088421873376</v>
      </c>
      <c r="K99" s="12" t="s">
        <v>120</v>
      </c>
      <c r="L99" s="14">
        <f t="shared" si="44"/>
        <v>1769.7997264060714</v>
      </c>
      <c r="M99" s="14">
        <f t="shared" si="45"/>
        <v>318.56395075309285</v>
      </c>
      <c r="N99" s="14">
        <f t="shared" si="46"/>
        <v>2088.363677159164</v>
      </c>
    </row>
    <row r="100" spans="1:14" s="16" customFormat="1" ht="21.75" customHeight="1">
      <c r="A100" s="12">
        <f t="shared" si="38"/>
        <v>52</v>
      </c>
      <c r="B100" s="13" t="s">
        <v>173</v>
      </c>
      <c r="C100" s="14">
        <v>4</v>
      </c>
      <c r="D100" s="12">
        <v>5</v>
      </c>
      <c r="E100" s="15">
        <f t="shared" si="37"/>
        <v>37.986</v>
      </c>
      <c r="F100" s="14">
        <f t="shared" si="39"/>
        <v>361.70269199999996</v>
      </c>
      <c r="G100" s="14">
        <f t="shared" si="40"/>
        <v>109.23421298399998</v>
      </c>
      <c r="H100" s="14">
        <f t="shared" si="41"/>
        <v>141.2810714952</v>
      </c>
      <c r="I100" s="14">
        <f t="shared" si="42"/>
        <v>192.23644461446878</v>
      </c>
      <c r="J100" s="14">
        <f t="shared" si="43"/>
        <v>80.44544210936688</v>
      </c>
      <c r="K100" s="12" t="s">
        <v>120</v>
      </c>
      <c r="L100" s="14">
        <f t="shared" si="44"/>
        <v>884.8998632030357</v>
      </c>
      <c r="M100" s="14">
        <f t="shared" si="45"/>
        <v>159.28197537654643</v>
      </c>
      <c r="N100" s="14">
        <f t="shared" si="46"/>
        <v>1044.181838579582</v>
      </c>
    </row>
    <row r="101" spans="1:14" s="16" customFormat="1" ht="21.75" customHeight="1">
      <c r="A101" s="12">
        <f t="shared" si="38"/>
        <v>53</v>
      </c>
      <c r="B101" s="13" t="s">
        <v>174</v>
      </c>
      <c r="C101" s="14">
        <v>1.55</v>
      </c>
      <c r="D101" s="12">
        <v>5</v>
      </c>
      <c r="E101" s="15">
        <f t="shared" si="37"/>
        <v>37.986</v>
      </c>
      <c r="F101" s="14">
        <f t="shared" si="39"/>
        <v>140.15979314999998</v>
      </c>
      <c r="G101" s="14">
        <f>F101*0.302</f>
        <v>42.3282575313</v>
      </c>
      <c r="H101" s="14">
        <f t="shared" si="41"/>
        <v>54.74641520438999</v>
      </c>
      <c r="I101" s="14">
        <f t="shared" si="42"/>
        <v>74.49162228810664</v>
      </c>
      <c r="J101" s="14">
        <f t="shared" si="43"/>
        <v>31.17260881737966</v>
      </c>
      <c r="K101" s="12" t="s">
        <v>120</v>
      </c>
      <c r="L101" s="14">
        <f t="shared" si="44"/>
        <v>342.8986969911763</v>
      </c>
      <c r="M101" s="14">
        <f t="shared" si="45"/>
        <v>61.72176545841173</v>
      </c>
      <c r="N101" s="14">
        <f t="shared" si="46"/>
        <v>404.620462449588</v>
      </c>
    </row>
    <row r="102" spans="1:14" s="16" customFormat="1" ht="18.75" customHeight="1">
      <c r="A102" s="47" t="s">
        <v>83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1:14" s="16" customFormat="1" ht="19.5" customHeight="1">
      <c r="A103" s="12">
        <v>1</v>
      </c>
      <c r="B103" s="13" t="s">
        <v>125</v>
      </c>
      <c r="C103" s="14">
        <v>0.7</v>
      </c>
      <c r="D103" s="12">
        <v>4</v>
      </c>
      <c r="E103" s="15">
        <v>32.501</v>
      </c>
      <c r="F103" s="14">
        <f aca="true" t="shared" si="47" ref="F103:F116">C103*E103*1.15*1.8*1.15</f>
        <v>54.15804134999999</v>
      </c>
      <c r="G103" s="14">
        <f aca="true" t="shared" si="48" ref="G103:G116">F103*0.302</f>
        <v>16.355728487699995</v>
      </c>
      <c r="H103" s="14">
        <f aca="true" t="shared" si="49" ref="H103:H116">(F103+G103)*0.3</f>
        <v>21.154130951309995</v>
      </c>
      <c r="I103" s="14">
        <f aca="true" t="shared" si="50" ref="I103:I116">(F103+G103+H103)*0.314</f>
        <v>28.783720847749134</v>
      </c>
      <c r="J103" s="14">
        <f aca="true" t="shared" si="51" ref="J103:J116">(F103+G103+H103+I103)*0.1</f>
        <v>12.045162163675911</v>
      </c>
      <c r="K103" s="12" t="s">
        <v>84</v>
      </c>
      <c r="L103" s="14">
        <f aca="true" t="shared" si="52" ref="L103:L116">SUM(F103:J103)</f>
        <v>132.49678380043503</v>
      </c>
      <c r="M103" s="14">
        <f aca="true" t="shared" si="53" ref="M103:M124">L103*0.18</f>
        <v>23.849421084078305</v>
      </c>
      <c r="N103" s="14">
        <f aca="true" t="shared" si="54" ref="N103:N124">L103+M103</f>
        <v>156.34620488451333</v>
      </c>
    </row>
    <row r="104" spans="1:14" s="16" customFormat="1" ht="26.25">
      <c r="A104" s="12">
        <v>2</v>
      </c>
      <c r="B104" s="13" t="s">
        <v>85</v>
      </c>
      <c r="C104" s="14">
        <v>3.42</v>
      </c>
      <c r="D104" s="12">
        <v>4</v>
      </c>
      <c r="E104" s="15">
        <f aca="true" t="shared" si="55" ref="E104:E116">E103</f>
        <v>32.501</v>
      </c>
      <c r="F104" s="14">
        <f t="shared" si="47"/>
        <v>264.60071630999994</v>
      </c>
      <c r="G104" s="14">
        <f t="shared" si="48"/>
        <v>79.90941632561997</v>
      </c>
      <c r="H104" s="14">
        <f t="shared" si="49"/>
        <v>103.35303979068597</v>
      </c>
      <c r="I104" s="14">
        <f t="shared" si="50"/>
        <v>140.62903614186004</v>
      </c>
      <c r="J104" s="14">
        <f t="shared" si="51"/>
        <v>58.84922085681659</v>
      </c>
      <c r="K104" s="12" t="s">
        <v>86</v>
      </c>
      <c r="L104" s="14">
        <f t="shared" si="52"/>
        <v>647.3414294249825</v>
      </c>
      <c r="M104" s="14">
        <f t="shared" si="53"/>
        <v>116.52145729649685</v>
      </c>
      <c r="N104" s="14">
        <f t="shared" si="54"/>
        <v>763.8628867214793</v>
      </c>
    </row>
    <row r="105" spans="1:14" s="16" customFormat="1" ht="26.25">
      <c r="A105" s="12"/>
      <c r="B105" s="31" t="s">
        <v>87</v>
      </c>
      <c r="C105" s="14">
        <v>3.83</v>
      </c>
      <c r="D105" s="12">
        <v>4</v>
      </c>
      <c r="E105" s="15">
        <f t="shared" si="55"/>
        <v>32.501</v>
      </c>
      <c r="F105" s="14">
        <f t="shared" si="47"/>
        <v>296.32185481499994</v>
      </c>
      <c r="G105" s="14">
        <f t="shared" si="48"/>
        <v>89.48920015412997</v>
      </c>
      <c r="H105" s="14">
        <f t="shared" si="49"/>
        <v>115.74331649073898</v>
      </c>
      <c r="I105" s="14">
        <f t="shared" si="50"/>
        <v>157.48807263839882</v>
      </c>
      <c r="J105" s="14">
        <f t="shared" si="51"/>
        <v>65.90424440982677</v>
      </c>
      <c r="K105" s="12" t="s">
        <v>86</v>
      </c>
      <c r="L105" s="14">
        <f t="shared" si="52"/>
        <v>724.9466885080944</v>
      </c>
      <c r="M105" s="14">
        <f t="shared" si="53"/>
        <v>130.490403931457</v>
      </c>
      <c r="N105" s="14">
        <f t="shared" si="54"/>
        <v>855.4370924395514</v>
      </c>
    </row>
    <row r="106" spans="1:14" s="16" customFormat="1" ht="26.25">
      <c r="A106" s="12"/>
      <c r="B106" s="31" t="s">
        <v>88</v>
      </c>
      <c r="C106" s="14">
        <v>3.01</v>
      </c>
      <c r="D106" s="12">
        <v>4</v>
      </c>
      <c r="E106" s="15">
        <f t="shared" si="55"/>
        <v>32.501</v>
      </c>
      <c r="F106" s="14">
        <f t="shared" si="47"/>
        <v>232.87957780499994</v>
      </c>
      <c r="G106" s="14">
        <f t="shared" si="48"/>
        <v>70.32963249710998</v>
      </c>
      <c r="H106" s="14">
        <f t="shared" si="49"/>
        <v>90.96276309063298</v>
      </c>
      <c r="I106" s="14">
        <f t="shared" si="50"/>
        <v>123.76999964532126</v>
      </c>
      <c r="J106" s="14">
        <f t="shared" si="51"/>
        <v>51.79419730380641</v>
      </c>
      <c r="K106" s="12" t="s">
        <v>86</v>
      </c>
      <c r="L106" s="14">
        <f t="shared" si="52"/>
        <v>569.7361703418705</v>
      </c>
      <c r="M106" s="14">
        <f t="shared" si="53"/>
        <v>102.5525106615367</v>
      </c>
      <c r="N106" s="14">
        <f t="shared" si="54"/>
        <v>672.2886810034072</v>
      </c>
    </row>
    <row r="107" spans="1:14" s="16" customFormat="1" ht="26.25">
      <c r="A107" s="12">
        <v>3</v>
      </c>
      <c r="B107" s="13" t="s">
        <v>89</v>
      </c>
      <c r="C107" s="14">
        <v>1.15</v>
      </c>
      <c r="D107" s="12">
        <v>4</v>
      </c>
      <c r="E107" s="15">
        <f t="shared" si="55"/>
        <v>32.501</v>
      </c>
      <c r="F107" s="14">
        <f t="shared" si="47"/>
        <v>88.97392507499997</v>
      </c>
      <c r="G107" s="14">
        <f t="shared" si="48"/>
        <v>26.87012537264999</v>
      </c>
      <c r="H107" s="14">
        <f t="shared" si="49"/>
        <v>34.75321513429499</v>
      </c>
      <c r="I107" s="14">
        <f t="shared" si="50"/>
        <v>47.287541392730716</v>
      </c>
      <c r="J107" s="14">
        <f t="shared" si="51"/>
        <v>19.788480697467566</v>
      </c>
      <c r="K107" s="12" t="s">
        <v>86</v>
      </c>
      <c r="L107" s="14">
        <f t="shared" si="52"/>
        <v>217.67328767214323</v>
      </c>
      <c r="M107" s="14">
        <f t="shared" si="53"/>
        <v>39.18119178098578</v>
      </c>
      <c r="N107" s="14">
        <f t="shared" si="54"/>
        <v>256.854479453129</v>
      </c>
    </row>
    <row r="108" spans="1:14" s="16" customFormat="1" ht="26.25">
      <c r="A108" s="12"/>
      <c r="B108" s="31" t="s">
        <v>90</v>
      </c>
      <c r="C108" s="14">
        <v>1.27</v>
      </c>
      <c r="D108" s="12">
        <v>4</v>
      </c>
      <c r="E108" s="15">
        <f t="shared" si="55"/>
        <v>32.501</v>
      </c>
      <c r="F108" s="14">
        <f t="shared" si="47"/>
        <v>98.25816073499999</v>
      </c>
      <c r="G108" s="14">
        <f t="shared" si="48"/>
        <v>29.673964541969998</v>
      </c>
      <c r="H108" s="14">
        <f t="shared" si="49"/>
        <v>38.379637583091</v>
      </c>
      <c r="I108" s="14">
        <f t="shared" si="50"/>
        <v>52.22189353805915</v>
      </c>
      <c r="J108" s="14">
        <f t="shared" si="51"/>
        <v>21.85336563981201</v>
      </c>
      <c r="K108" s="12" t="s">
        <v>86</v>
      </c>
      <c r="L108" s="14">
        <f t="shared" si="52"/>
        <v>240.38702203793213</v>
      </c>
      <c r="M108" s="14">
        <f t="shared" si="53"/>
        <v>43.26966396682778</v>
      </c>
      <c r="N108" s="14">
        <f t="shared" si="54"/>
        <v>283.6566860047599</v>
      </c>
    </row>
    <row r="109" spans="1:14" s="16" customFormat="1" ht="26.25">
      <c r="A109" s="12"/>
      <c r="B109" s="31" t="s">
        <v>88</v>
      </c>
      <c r="C109" s="14">
        <v>0.77</v>
      </c>
      <c r="D109" s="12">
        <v>4</v>
      </c>
      <c r="E109" s="15">
        <f t="shared" si="55"/>
        <v>32.501</v>
      </c>
      <c r="F109" s="14">
        <f t="shared" si="47"/>
        <v>59.57384548499998</v>
      </c>
      <c r="G109" s="14">
        <f t="shared" si="48"/>
        <v>17.99130133646999</v>
      </c>
      <c r="H109" s="14">
        <f t="shared" si="49"/>
        <v>23.269544046440988</v>
      </c>
      <c r="I109" s="14">
        <f t="shared" si="50"/>
        <v>31.66209293252404</v>
      </c>
      <c r="J109" s="14">
        <f t="shared" si="51"/>
        <v>13.2496783800435</v>
      </c>
      <c r="K109" s="12" t="s">
        <v>86</v>
      </c>
      <c r="L109" s="14">
        <f t="shared" si="52"/>
        <v>145.7464621804785</v>
      </c>
      <c r="M109" s="14">
        <f t="shared" si="53"/>
        <v>26.23436319248613</v>
      </c>
      <c r="N109" s="14">
        <f t="shared" si="54"/>
        <v>171.9808253729646</v>
      </c>
    </row>
    <row r="110" spans="1:14" s="16" customFormat="1" ht="26.25">
      <c r="A110" s="12">
        <v>4</v>
      </c>
      <c r="B110" s="13" t="s">
        <v>91</v>
      </c>
      <c r="C110" s="14">
        <v>1.11</v>
      </c>
      <c r="D110" s="12">
        <v>4</v>
      </c>
      <c r="E110" s="15">
        <f t="shared" si="55"/>
        <v>32.501</v>
      </c>
      <c r="F110" s="14">
        <f t="shared" si="47"/>
        <v>85.87917985499999</v>
      </c>
      <c r="G110" s="14">
        <f t="shared" si="48"/>
        <v>25.935512316209994</v>
      </c>
      <c r="H110" s="14">
        <f t="shared" si="49"/>
        <v>33.544407651362995</v>
      </c>
      <c r="I110" s="14">
        <f t="shared" si="50"/>
        <v>45.642757344287915</v>
      </c>
      <c r="J110" s="14">
        <f t="shared" si="51"/>
        <v>19.100185716686088</v>
      </c>
      <c r="K110" s="12" t="s">
        <v>126</v>
      </c>
      <c r="L110" s="14">
        <f t="shared" si="52"/>
        <v>210.10204288354697</v>
      </c>
      <c r="M110" s="14">
        <f t="shared" si="53"/>
        <v>37.818367719038456</v>
      </c>
      <c r="N110" s="14">
        <f t="shared" si="54"/>
        <v>247.92041060258543</v>
      </c>
    </row>
    <row r="111" spans="1:14" s="16" customFormat="1" ht="12.75">
      <c r="A111" s="12">
        <v>5</v>
      </c>
      <c r="B111" s="13" t="s">
        <v>92</v>
      </c>
      <c r="C111" s="14">
        <v>0.7</v>
      </c>
      <c r="D111" s="12">
        <v>4</v>
      </c>
      <c r="E111" s="15">
        <f t="shared" si="55"/>
        <v>32.501</v>
      </c>
      <c r="F111" s="14">
        <f t="shared" si="47"/>
        <v>54.15804134999999</v>
      </c>
      <c r="G111" s="14">
        <f t="shared" si="48"/>
        <v>16.355728487699995</v>
      </c>
      <c r="H111" s="14">
        <f t="shared" si="49"/>
        <v>21.154130951309995</v>
      </c>
      <c r="I111" s="14">
        <f t="shared" si="50"/>
        <v>28.783720847749134</v>
      </c>
      <c r="J111" s="14">
        <f t="shared" si="51"/>
        <v>12.045162163675911</v>
      </c>
      <c r="K111" s="12" t="s">
        <v>84</v>
      </c>
      <c r="L111" s="14">
        <f t="shared" si="52"/>
        <v>132.49678380043503</v>
      </c>
      <c r="M111" s="14">
        <f t="shared" si="53"/>
        <v>23.849421084078305</v>
      </c>
      <c r="N111" s="14">
        <f t="shared" si="54"/>
        <v>156.34620488451333</v>
      </c>
    </row>
    <row r="112" spans="1:14" s="16" customFormat="1" ht="26.25">
      <c r="A112" s="12">
        <v>6</v>
      </c>
      <c r="B112" s="13" t="s">
        <v>93</v>
      </c>
      <c r="C112" s="14">
        <v>2.26</v>
      </c>
      <c r="D112" s="12">
        <v>4</v>
      </c>
      <c r="E112" s="15">
        <f t="shared" si="55"/>
        <v>32.501</v>
      </c>
      <c r="F112" s="14">
        <f t="shared" si="47"/>
        <v>174.85310492999994</v>
      </c>
      <c r="G112" s="14">
        <f t="shared" si="48"/>
        <v>52.80563768885998</v>
      </c>
      <c r="H112" s="14">
        <f t="shared" si="49"/>
        <v>68.29762278565798</v>
      </c>
      <c r="I112" s="14">
        <f t="shared" si="50"/>
        <v>92.93029873701862</v>
      </c>
      <c r="J112" s="14">
        <f t="shared" si="51"/>
        <v>38.888666414153654</v>
      </c>
      <c r="K112" s="12" t="s">
        <v>94</v>
      </c>
      <c r="L112" s="14">
        <f t="shared" si="52"/>
        <v>427.7753305556902</v>
      </c>
      <c r="M112" s="14">
        <f t="shared" si="53"/>
        <v>76.99955950002423</v>
      </c>
      <c r="N112" s="14">
        <f t="shared" si="54"/>
        <v>504.7748900557144</v>
      </c>
    </row>
    <row r="113" spans="1:14" s="16" customFormat="1" ht="12.75">
      <c r="A113" s="12"/>
      <c r="B113" s="31" t="s">
        <v>95</v>
      </c>
      <c r="C113" s="14">
        <v>3.45</v>
      </c>
      <c r="D113" s="12">
        <v>4</v>
      </c>
      <c r="E113" s="15">
        <f t="shared" si="55"/>
        <v>32.501</v>
      </c>
      <c r="F113" s="14">
        <f t="shared" si="47"/>
        <v>266.921775225</v>
      </c>
      <c r="G113" s="14">
        <f t="shared" si="48"/>
        <v>80.61037611795</v>
      </c>
      <c r="H113" s="14">
        <f t="shared" si="49"/>
        <v>104.259645402885</v>
      </c>
      <c r="I113" s="14">
        <f t="shared" si="50"/>
        <v>141.8626241781922</v>
      </c>
      <c r="J113" s="14">
        <f t="shared" si="51"/>
        <v>59.365442092402716</v>
      </c>
      <c r="K113" s="12" t="s">
        <v>94</v>
      </c>
      <c r="L113" s="14">
        <f t="shared" si="52"/>
        <v>653.0198630164299</v>
      </c>
      <c r="M113" s="14">
        <f t="shared" si="53"/>
        <v>117.54357534295738</v>
      </c>
      <c r="N113" s="14">
        <f t="shared" si="54"/>
        <v>770.5634383593873</v>
      </c>
    </row>
    <row r="114" spans="1:14" s="16" customFormat="1" ht="26.25">
      <c r="A114" s="12">
        <v>7</v>
      </c>
      <c r="B114" s="13" t="s">
        <v>96</v>
      </c>
      <c r="C114" s="14">
        <v>1.73</v>
      </c>
      <c r="D114" s="12">
        <v>4</v>
      </c>
      <c r="E114" s="15">
        <f t="shared" si="55"/>
        <v>32.501</v>
      </c>
      <c r="F114" s="14">
        <f t="shared" si="47"/>
        <v>133.847730765</v>
      </c>
      <c r="G114" s="14">
        <f t="shared" si="48"/>
        <v>40.42201469103</v>
      </c>
      <c r="H114" s="14">
        <f t="shared" si="49"/>
        <v>52.280923636809</v>
      </c>
      <c r="I114" s="14">
        <f t="shared" si="50"/>
        <v>71.13691009515145</v>
      </c>
      <c r="J114" s="14">
        <f t="shared" si="51"/>
        <v>29.768757918799043</v>
      </c>
      <c r="K114" s="12" t="s">
        <v>94</v>
      </c>
      <c r="L114" s="14">
        <f t="shared" si="52"/>
        <v>327.4563371067895</v>
      </c>
      <c r="M114" s="14">
        <f t="shared" si="53"/>
        <v>58.942140679222106</v>
      </c>
      <c r="N114" s="14">
        <f t="shared" si="54"/>
        <v>386.3984777860116</v>
      </c>
    </row>
    <row r="115" spans="1:14" s="16" customFormat="1" ht="12.75">
      <c r="A115" s="12"/>
      <c r="B115" s="31" t="s">
        <v>95</v>
      </c>
      <c r="C115" s="14">
        <v>2.59</v>
      </c>
      <c r="D115" s="12">
        <v>4</v>
      </c>
      <c r="E115" s="15">
        <f t="shared" si="55"/>
        <v>32.501</v>
      </c>
      <c r="F115" s="14">
        <f t="shared" si="47"/>
        <v>200.38475299499999</v>
      </c>
      <c r="G115" s="14">
        <f t="shared" si="48"/>
        <v>60.51619540448999</v>
      </c>
      <c r="H115" s="14">
        <f t="shared" si="49"/>
        <v>78.27028451984698</v>
      </c>
      <c r="I115" s="14">
        <f t="shared" si="50"/>
        <v>106.4997671366718</v>
      </c>
      <c r="J115" s="14">
        <f t="shared" si="51"/>
        <v>44.56710000560088</v>
      </c>
      <c r="K115" s="12" t="s">
        <v>94</v>
      </c>
      <c r="L115" s="14">
        <f t="shared" si="52"/>
        <v>490.23810006160966</v>
      </c>
      <c r="M115" s="14">
        <f t="shared" si="53"/>
        <v>88.24285801108974</v>
      </c>
      <c r="N115" s="14">
        <f t="shared" si="54"/>
        <v>578.4809580726994</v>
      </c>
    </row>
    <row r="116" spans="1:14" s="16" customFormat="1" ht="26.25">
      <c r="A116" s="12">
        <v>8</v>
      </c>
      <c r="B116" s="13" t="s">
        <v>97</v>
      </c>
      <c r="C116" s="14">
        <v>0.28</v>
      </c>
      <c r="D116" s="12">
        <v>4</v>
      </c>
      <c r="E116" s="15">
        <f t="shared" si="55"/>
        <v>32.501</v>
      </c>
      <c r="F116" s="14">
        <f t="shared" si="47"/>
        <v>21.663216539999997</v>
      </c>
      <c r="G116" s="14">
        <f t="shared" si="48"/>
        <v>6.542291395079999</v>
      </c>
      <c r="H116" s="14">
        <f t="shared" si="49"/>
        <v>8.461652380523999</v>
      </c>
      <c r="I116" s="14">
        <f t="shared" si="50"/>
        <v>11.513488339099654</v>
      </c>
      <c r="J116" s="14">
        <f t="shared" si="51"/>
        <v>4.818064865470365</v>
      </c>
      <c r="K116" s="12" t="s">
        <v>84</v>
      </c>
      <c r="L116" s="14">
        <f t="shared" si="52"/>
        <v>52.99871352017401</v>
      </c>
      <c r="M116" s="14">
        <f t="shared" si="53"/>
        <v>9.539768433631322</v>
      </c>
      <c r="N116" s="14">
        <f t="shared" si="54"/>
        <v>62.53848195380533</v>
      </c>
    </row>
    <row r="117" spans="1:14" s="16" customFormat="1" ht="12.75">
      <c r="A117" s="12">
        <v>9</v>
      </c>
      <c r="B117" s="13" t="s">
        <v>127</v>
      </c>
      <c r="C117" s="14"/>
      <c r="D117" s="12"/>
      <c r="E117" s="13"/>
      <c r="F117" s="14"/>
      <c r="G117" s="14"/>
      <c r="H117" s="14"/>
      <c r="I117" s="14"/>
      <c r="J117" s="14"/>
      <c r="K117" s="12"/>
      <c r="L117" s="14"/>
      <c r="M117" s="14"/>
      <c r="N117" s="14"/>
    </row>
    <row r="118" spans="1:14" s="16" customFormat="1" ht="12.75">
      <c r="A118" s="12"/>
      <c r="B118" s="31" t="s">
        <v>128</v>
      </c>
      <c r="C118" s="14">
        <v>0.46</v>
      </c>
      <c r="D118" s="12">
        <v>4</v>
      </c>
      <c r="E118" s="15">
        <f>E116</f>
        <v>32.501</v>
      </c>
      <c r="F118" s="14">
        <f>C118*E118*1.15*1.8*1.15</f>
        <v>35.58957003</v>
      </c>
      <c r="G118" s="14">
        <f>F118*0.302</f>
        <v>10.74805014906</v>
      </c>
      <c r="H118" s="14">
        <f>(F118+G118)*0.3</f>
        <v>13.901286053717998</v>
      </c>
      <c r="I118" s="14">
        <f>(F118+G118+H118)*0.314</f>
        <v>18.91501655709229</v>
      </c>
      <c r="J118" s="14">
        <f>(F118+G118+H118+I118)*0.1</f>
        <v>7.915392278987028</v>
      </c>
      <c r="K118" s="12" t="s">
        <v>129</v>
      </c>
      <c r="L118" s="14">
        <f>SUM(F118:J118)</f>
        <v>87.0693150688573</v>
      </c>
      <c r="M118" s="14">
        <f t="shared" si="53"/>
        <v>15.672476712394314</v>
      </c>
      <c r="N118" s="14">
        <f t="shared" si="54"/>
        <v>102.74179178125162</v>
      </c>
    </row>
    <row r="119" spans="1:14" s="16" customFormat="1" ht="12.75">
      <c r="A119" s="12"/>
      <c r="B119" s="31" t="s">
        <v>98</v>
      </c>
      <c r="C119" s="14">
        <v>0.82</v>
      </c>
      <c r="D119" s="12">
        <v>4</v>
      </c>
      <c r="E119" s="15">
        <f>E118</f>
        <v>32.501</v>
      </c>
      <c r="F119" s="14">
        <f>C119*E119*1.15*1.8*1.15</f>
        <v>63.442277009999984</v>
      </c>
      <c r="G119" s="14">
        <f>F119*0.302</f>
        <v>19.159567657019995</v>
      </c>
      <c r="H119" s="14">
        <f>(F119+G119)*0.3</f>
        <v>24.78055340010599</v>
      </c>
      <c r="I119" s="14">
        <f>(F119+G119+H119)*0.314</f>
        <v>33.718072993077556</v>
      </c>
      <c r="J119" s="14">
        <f>(F119+G119+H119+I119)*0.1</f>
        <v>14.110047106020353</v>
      </c>
      <c r="K119" s="12" t="s">
        <v>129</v>
      </c>
      <c r="L119" s="14">
        <f>SUM(F119:J119)</f>
        <v>155.21051816622386</v>
      </c>
      <c r="M119" s="14">
        <f t="shared" si="53"/>
        <v>27.937893269920295</v>
      </c>
      <c r="N119" s="14">
        <f t="shared" si="54"/>
        <v>183.14841143614416</v>
      </c>
    </row>
    <row r="120" spans="1:14" s="16" customFormat="1" ht="26.25">
      <c r="A120" s="12"/>
      <c r="B120" s="32" t="s">
        <v>130</v>
      </c>
      <c r="C120" s="14">
        <v>0.54</v>
      </c>
      <c r="D120" s="12">
        <v>4</v>
      </c>
      <c r="E120" s="15">
        <f>E119</f>
        <v>32.501</v>
      </c>
      <c r="F120" s="14">
        <f>C120*E120*1.15*1.8*1.15</f>
        <v>41.77906047</v>
      </c>
      <c r="G120" s="14">
        <f>F120*0.302</f>
        <v>12.617276261939999</v>
      </c>
      <c r="H120" s="14">
        <f>(F120+G120)*0.3</f>
        <v>16.318901019581997</v>
      </c>
      <c r="I120" s="14">
        <f>(F120+G120+H120)*0.314</f>
        <v>22.204584653977907</v>
      </c>
      <c r="J120" s="14">
        <f>(F120+G120+H120+I120)*0.1</f>
        <v>9.29198224054999</v>
      </c>
      <c r="K120" s="12" t="s">
        <v>129</v>
      </c>
      <c r="L120" s="14">
        <f>SUM(F120:J120)</f>
        <v>102.21180464604988</v>
      </c>
      <c r="M120" s="14">
        <f t="shared" si="53"/>
        <v>18.39812483628898</v>
      </c>
      <c r="N120" s="14">
        <f t="shared" si="54"/>
        <v>120.60992948233886</v>
      </c>
    </row>
    <row r="121" spans="1:14" s="16" customFormat="1" ht="12.75">
      <c r="A121" s="12"/>
      <c r="B121" s="31" t="s">
        <v>98</v>
      </c>
      <c r="C121" s="14">
        <v>0.9</v>
      </c>
      <c r="D121" s="12">
        <v>4</v>
      </c>
      <c r="E121" s="15">
        <f>E120</f>
        <v>32.501</v>
      </c>
      <c r="F121" s="14">
        <f>C121*E121*1.15*1.8*1.15</f>
        <v>69.63176745</v>
      </c>
      <c r="G121" s="14">
        <f>F121*0.302</f>
        <v>21.0287937699</v>
      </c>
      <c r="H121" s="14">
        <f>(F121+G121)*0.3</f>
        <v>27.198168365969995</v>
      </c>
      <c r="I121" s="14">
        <f>(F121+G121+H121)*0.314</f>
        <v>37.00764108996317</v>
      </c>
      <c r="J121" s="14">
        <f>(F121+G121+H121+I121)*0.1</f>
        <v>15.486637067583315</v>
      </c>
      <c r="K121" s="12" t="s">
        <v>129</v>
      </c>
      <c r="L121" s="14">
        <f>SUM(F121:J121)</f>
        <v>170.35300774341644</v>
      </c>
      <c r="M121" s="14">
        <f t="shared" si="53"/>
        <v>30.66354139381496</v>
      </c>
      <c r="N121" s="14">
        <f t="shared" si="54"/>
        <v>201.0165491372314</v>
      </c>
    </row>
    <row r="122" spans="1:14" s="16" customFormat="1" ht="12.75">
      <c r="A122" s="12">
        <v>10</v>
      </c>
      <c r="B122" s="32" t="s">
        <v>99</v>
      </c>
      <c r="C122" s="14"/>
      <c r="D122" s="12"/>
      <c r="E122" s="13"/>
      <c r="F122" s="14"/>
      <c r="G122" s="14"/>
      <c r="H122" s="14"/>
      <c r="I122" s="14"/>
      <c r="J122" s="14"/>
      <c r="K122" s="12"/>
      <c r="L122" s="14"/>
      <c r="M122" s="14"/>
      <c r="N122" s="14"/>
    </row>
    <row r="123" spans="1:14" s="16" customFormat="1" ht="39">
      <c r="A123" s="12"/>
      <c r="B123" s="31" t="s">
        <v>100</v>
      </c>
      <c r="C123" s="14">
        <v>0.86</v>
      </c>
      <c r="D123" s="12">
        <v>4</v>
      </c>
      <c r="E123" s="15">
        <f>E121</f>
        <v>32.501</v>
      </c>
      <c r="F123" s="14">
        <f>C123*E123*1.15*1.8*1.15</f>
        <v>66.53702222999999</v>
      </c>
      <c r="G123" s="14">
        <f>F123*0.302</f>
        <v>20.09418071346</v>
      </c>
      <c r="H123" s="14">
        <f>(F123+G123)*0.3</f>
        <v>25.989360883037993</v>
      </c>
      <c r="I123" s="14">
        <f>(F123+G123+H123)*0.314</f>
        <v>35.362857041520364</v>
      </c>
      <c r="J123" s="14">
        <f>(F123+G123+H123+I123)*0.1</f>
        <v>14.798342086801833</v>
      </c>
      <c r="K123" s="12" t="s">
        <v>101</v>
      </c>
      <c r="L123" s="14">
        <f>SUM(F123:J123)</f>
        <v>162.78176295482015</v>
      </c>
      <c r="M123" s="14">
        <f t="shared" si="53"/>
        <v>29.300717331867627</v>
      </c>
      <c r="N123" s="14">
        <f t="shared" si="54"/>
        <v>192.08248028668777</v>
      </c>
    </row>
    <row r="124" spans="1:14" s="16" customFormat="1" ht="39">
      <c r="A124" s="12"/>
      <c r="B124" s="31" t="s">
        <v>102</v>
      </c>
      <c r="C124" s="14">
        <v>0.91</v>
      </c>
      <c r="D124" s="12">
        <v>4</v>
      </c>
      <c r="E124" s="15">
        <f>E123</f>
        <v>32.501</v>
      </c>
      <c r="F124" s="14">
        <f>C124*E124*1.15*1.8*1.15</f>
        <v>70.405453755</v>
      </c>
      <c r="G124" s="14">
        <f>F124*0.302</f>
        <v>21.26244703401</v>
      </c>
      <c r="H124" s="14">
        <f>(F124+G124)*0.3</f>
        <v>27.500370236702995</v>
      </c>
      <c r="I124" s="14">
        <f>(F124+G124+H124)*0.314</f>
        <v>37.41883710207388</v>
      </c>
      <c r="J124" s="14">
        <f>(F124+G124+H124+I124)*0.1</f>
        <v>15.658710812778686</v>
      </c>
      <c r="K124" s="12" t="s">
        <v>101</v>
      </c>
      <c r="L124" s="14">
        <f>SUM(F124:J124)</f>
        <v>172.24581894056553</v>
      </c>
      <c r="M124" s="14">
        <f t="shared" si="53"/>
        <v>31.004247409301794</v>
      </c>
      <c r="N124" s="14">
        <f t="shared" si="54"/>
        <v>203.25006634986732</v>
      </c>
    </row>
    <row r="125" spans="1:14" s="16" customFormat="1" ht="12.75">
      <c r="A125" s="33"/>
      <c r="B125" s="34"/>
      <c r="C125" s="35"/>
      <c r="D125" s="33"/>
      <c r="E125" s="36"/>
      <c r="F125" s="37"/>
      <c r="G125" s="37"/>
      <c r="H125" s="37"/>
      <c r="I125" s="37"/>
      <c r="J125" s="37"/>
      <c r="K125" s="33"/>
      <c r="L125" s="37"/>
      <c r="M125" s="37"/>
      <c r="N125" s="37"/>
    </row>
    <row r="126" ht="12.75">
      <c r="B126" s="39" t="s">
        <v>131</v>
      </c>
    </row>
    <row r="127" ht="12.75">
      <c r="B127" s="40"/>
    </row>
    <row r="128" spans="1:2" ht="12.75">
      <c r="A128" s="39" t="s">
        <v>136</v>
      </c>
      <c r="B128" s="40"/>
    </row>
    <row r="129" spans="2:9" ht="12.75">
      <c r="B129" s="41"/>
      <c r="C129" s="3"/>
      <c r="D129" s="42"/>
      <c r="E129" s="3"/>
      <c r="F129" s="3"/>
      <c r="G129" s="3"/>
      <c r="H129" s="3"/>
      <c r="I129" s="3"/>
    </row>
  </sheetData>
  <sheetProtection/>
  <mergeCells count="5">
    <mergeCell ref="A102:N102"/>
    <mergeCell ref="A6:N6"/>
    <mergeCell ref="A7:N7"/>
    <mergeCell ref="A12:N12"/>
    <mergeCell ref="A39:N39"/>
  </mergeCells>
  <printOptions horizontalCentered="1"/>
  <pageMargins left="0.1968503937007874" right="0.1968503937007874" top="0.5905511811023623" bottom="0.1968503937007874" header="0" footer="0"/>
  <pageSetup horizontalDpi="300" verticalDpi="300" orientation="landscape" paperSize="9" scale="95" r:id="rId1"/>
  <rowBreaks count="6" manualBreakCount="6">
    <brk id="29" max="13" man="1"/>
    <brk id="38" max="255" man="1"/>
    <brk id="65" max="13" man="1"/>
    <brk id="90" max="13" man="1"/>
    <brk id="101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125" defaultRowHeight="12.75"/>
  <cols>
    <col min="1" max="1" width="4.50390625" style="1" customWidth="1"/>
    <col min="2" max="2" width="34.50390625" style="2" customWidth="1"/>
    <col min="3" max="3" width="7.50390625" style="2" customWidth="1"/>
    <col min="4" max="4" width="6.50390625" style="1" customWidth="1"/>
    <col min="5" max="5" width="6.125" style="2" customWidth="1"/>
    <col min="6" max="6" width="8.125" style="2" customWidth="1"/>
    <col min="7" max="7" width="9.875" style="2" customWidth="1"/>
    <col min="8" max="8" width="9.375" style="2" customWidth="1"/>
    <col min="9" max="9" width="8.875" style="2" customWidth="1"/>
    <col min="10" max="10" width="8.625" style="2" customWidth="1"/>
    <col min="11" max="11" width="6.50390625" style="1" customWidth="1"/>
    <col min="12" max="12" width="8.00390625" style="2" customWidth="1"/>
    <col min="13" max="13" width="8.50390625" style="2" customWidth="1"/>
    <col min="14" max="16384" width="9.125" style="2" customWidth="1"/>
  </cols>
  <sheetData/>
  <sheetProtection/>
  <printOptions/>
  <pageMargins left="0.2298611111111111" right="0.2701388888888889" top="0.22013888888888888" bottom="0.3597222222222222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Руслан</cp:lastModifiedBy>
  <cp:lastPrinted>2014-11-21T13:02:19Z</cp:lastPrinted>
  <dcterms:modified xsi:type="dcterms:W3CDTF">2015-03-11T22:13:59Z</dcterms:modified>
  <cp:category/>
  <cp:version/>
  <cp:contentType/>
  <cp:contentStatus/>
</cp:coreProperties>
</file>